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ALIVANJE REG 2022\POPIS 2022\končna verzija\"/>
    </mc:Choice>
  </mc:AlternateContent>
  <bookViews>
    <workbookView xWindow="480" yWindow="60" windowWidth="18195" windowHeight="11565" activeTab="1"/>
  </bookViews>
  <sheets>
    <sheet name="Grafikon1" sheetId="4" r:id="rId1"/>
    <sheet name="List1" sheetId="1" r:id="rId2"/>
    <sheet name="List2" sheetId="2" r:id="rId3"/>
    <sheet name="List3" sheetId="3" r:id="rId4"/>
  </sheets>
  <definedNames>
    <definedName name="_xlnm.Print_Area" localSheetId="1">List1!$A$1:$L$90</definedName>
  </definedNames>
  <calcPr calcId="162913"/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45" i="1"/>
  <c r="J44" i="1" l="1"/>
  <c r="J46" i="1"/>
  <c r="J47" i="1"/>
  <c r="J48" i="1"/>
  <c r="J49" i="1"/>
  <c r="J50" i="1"/>
  <c r="J51" i="1"/>
  <c r="J52" i="1"/>
  <c r="J53" i="1"/>
  <c r="J54" i="1"/>
  <c r="J55" i="1"/>
  <c r="J56" i="1"/>
  <c r="J57" i="1"/>
  <c r="J43" i="1"/>
  <c r="H58" i="1" l="1"/>
  <c r="G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F43" i="1"/>
  <c r="J58" i="1" l="1"/>
  <c r="G37" i="1" l="1"/>
  <c r="G24" i="1"/>
  <c r="G12" i="1"/>
  <c r="A19" i="1" l="1"/>
  <c r="A20" i="1" s="1"/>
  <c r="A21" i="1" s="1"/>
  <c r="A22" i="1" s="1"/>
  <c r="A23" i="1" s="1"/>
  <c r="J31" i="1" l="1"/>
  <c r="F31" i="1"/>
  <c r="A30" i="1" l="1"/>
  <c r="A31" i="1" s="1"/>
  <c r="F29" i="1" l="1"/>
  <c r="F30" i="1"/>
  <c r="F32" i="1"/>
  <c r="F33" i="1"/>
  <c r="F34" i="1"/>
  <c r="F35" i="1"/>
  <c r="F36" i="1"/>
  <c r="F21" i="1"/>
  <c r="F22" i="1"/>
  <c r="F23" i="1"/>
  <c r="F20" i="1"/>
  <c r="F19" i="1"/>
  <c r="F18" i="1"/>
  <c r="F8" i="1"/>
  <c r="F10" i="1"/>
  <c r="F7" i="1"/>
  <c r="J29" i="1"/>
  <c r="J30" i="1"/>
  <c r="J32" i="1"/>
  <c r="J33" i="1"/>
  <c r="J34" i="1"/>
  <c r="J35" i="1"/>
  <c r="J36" i="1"/>
  <c r="J18" i="1"/>
  <c r="J8" i="1"/>
  <c r="J9" i="1"/>
  <c r="J10" i="1"/>
  <c r="J11" i="1"/>
  <c r="J7" i="1"/>
  <c r="J12" i="1" l="1"/>
  <c r="E65" i="1" s="1"/>
  <c r="H12" i="1"/>
  <c r="H37" i="1" l="1"/>
  <c r="H24" i="1"/>
  <c r="E64" i="1" s="1"/>
  <c r="J24" i="1" l="1"/>
  <c r="J37" i="1"/>
  <c r="E67" i="1" s="1"/>
  <c r="E66" i="1" l="1"/>
  <c r="E68" i="1" l="1"/>
  <c r="E69" i="1" s="1"/>
  <c r="F71" i="1" s="1"/>
  <c r="F72" i="1" s="1"/>
  <c r="F74" i="1" s="1"/>
  <c r="F77" i="1" s="1"/>
  <c r="F78" i="1" s="1"/>
  <c r="F80" i="1" s="1"/>
  <c r="A32" i="1" l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<sst xmlns="http://schemas.openxmlformats.org/spreadsheetml/2006/main" count="187" uniqueCount="110">
  <si>
    <t>G1-5</t>
  </si>
  <si>
    <t>G1-4</t>
  </si>
  <si>
    <t>Gornji Dolič-Velenje</t>
  </si>
  <si>
    <t>Velenje</t>
  </si>
  <si>
    <t>0.000</t>
  </si>
  <si>
    <t>0.500</t>
  </si>
  <si>
    <t>R2-432</t>
  </si>
  <si>
    <t>Vojnik</t>
  </si>
  <si>
    <t>Medlog - Celje</t>
  </si>
  <si>
    <t>Celje</t>
  </si>
  <si>
    <t>R2-430</t>
  </si>
  <si>
    <t>Stranice - Višnja vas</t>
  </si>
  <si>
    <t>Laško</t>
  </si>
  <si>
    <t>Rimske Toplice - Zidani Most</t>
  </si>
  <si>
    <t>Radeče - Boštanj</t>
  </si>
  <si>
    <t>Radeče</t>
  </si>
  <si>
    <t>G2 102</t>
  </si>
  <si>
    <t>Robič - Staro - Selo</t>
  </si>
  <si>
    <t>R1-203</t>
  </si>
  <si>
    <t>Bovec - Žaga</t>
  </si>
  <si>
    <t>0.900</t>
  </si>
  <si>
    <t>Žaga - Kobarid</t>
  </si>
  <si>
    <t>R3-712</t>
  </si>
  <si>
    <t>Žihlava - Rogoznica - Ptuj</t>
  </si>
  <si>
    <t>Juršinci</t>
  </si>
  <si>
    <t>Ptuj</t>
  </si>
  <si>
    <t>R1-229</t>
  </si>
  <si>
    <t>Hajdina</t>
  </si>
  <si>
    <t>R3-710</t>
  </si>
  <si>
    <t>Hajdina - Turnišče</t>
  </si>
  <si>
    <t>Apaški križ - Kidričevo</t>
  </si>
  <si>
    <t>Kidričevo</t>
  </si>
  <si>
    <t>R3-739</t>
  </si>
  <si>
    <t>Destrnik - Gomilci</t>
  </si>
  <si>
    <t>Destrnik</t>
  </si>
  <si>
    <t>Janežovski vrh - Destrnik</t>
  </si>
  <si>
    <t>Maribor - Vurberk -Ptuj</t>
  </si>
  <si>
    <t>Ptuj (Budina - Center)</t>
  </si>
  <si>
    <t>G1-2</t>
  </si>
  <si>
    <t>Ormož</t>
  </si>
  <si>
    <t>OrmožZ-Ormož V</t>
  </si>
  <si>
    <t>Ormož - Središče ob Dravi</t>
  </si>
  <si>
    <t>Središče ob Dravi</t>
  </si>
  <si>
    <t xml:space="preserve">Rekapitulacija </t>
  </si>
  <si>
    <t>zalivanje razpok</t>
  </si>
  <si>
    <t>skupna dolžina vseh razpok (m)</t>
  </si>
  <si>
    <t xml:space="preserve">Skupaj </t>
  </si>
  <si>
    <t xml:space="preserve"> 10% nepredvidenih del</t>
  </si>
  <si>
    <t xml:space="preserve">SKUPAJ GRADBENA DELA </t>
  </si>
  <si>
    <t xml:space="preserve">ELABORAT ZAPORE CESTE </t>
  </si>
  <si>
    <t>STROŠKI ZAPORE PO RAČUNIH KONCESIONARJEV</t>
  </si>
  <si>
    <t>SKUPAJ</t>
  </si>
  <si>
    <t>DDV  22%</t>
  </si>
  <si>
    <t>SKUPAJ GRADBENA DELA Z DDV</t>
  </si>
  <si>
    <t>Opomba:</t>
  </si>
  <si>
    <t xml:space="preserve">1.   Območje VOC Celje </t>
  </si>
  <si>
    <t>Območje 9 CP Ptuj</t>
  </si>
  <si>
    <t>Cena zapore v ponudbi se ne spreminja. Obračun zapore se izvede na podlagi dejanskih stroškov in fakture pogodbenega koncesionarja.</t>
  </si>
  <si>
    <t>Cena na enoto (brez DDV) in vrednosti postavk (količina x cena na enoto) se navede v EUR na dve decimalni mesti natančno.</t>
  </si>
  <si>
    <t>Datum:  ………………………                                                          Izvajalec:</t>
  </si>
  <si>
    <t>Kraj:      ………………………                       žig                      …………………………………..</t>
  </si>
  <si>
    <t xml:space="preserve">        </t>
  </si>
  <si>
    <t>Divača</t>
  </si>
  <si>
    <t>Ilirska Bistrica</t>
  </si>
  <si>
    <t>Koper</t>
  </si>
  <si>
    <t>Hrpelje Kozina</t>
  </si>
  <si>
    <t>Razdrto -Senožeče</t>
  </si>
  <si>
    <t>Senožeče -Divača</t>
  </si>
  <si>
    <t>Il.Bistrica  - Pivka</t>
  </si>
  <si>
    <t>Kozina  - Kastelec</t>
  </si>
  <si>
    <t>Kastelec  - Črni Kal</t>
  </si>
  <si>
    <t>Črni Kal  - Kortine</t>
  </si>
  <si>
    <t>Obrov  - Kozina</t>
  </si>
  <si>
    <t>Kobarid</t>
  </si>
  <si>
    <t>Bovec</t>
  </si>
  <si>
    <t>štev.</t>
  </si>
  <si>
    <t>cesta</t>
  </si>
  <si>
    <t>št. odseka</t>
  </si>
  <si>
    <t>odsek</t>
  </si>
  <si>
    <t>začetek stac.</t>
  </si>
  <si>
    <t>konec stac.</t>
  </si>
  <si>
    <t>dolžina odseka (m)</t>
  </si>
  <si>
    <t>dolžina razpok (m)</t>
  </si>
  <si>
    <t>cena 
(EUR/m)</t>
  </si>
  <si>
    <t>skupaj
(EUR)</t>
  </si>
  <si>
    <t>opomba</t>
  </si>
  <si>
    <t>sredinska razpoka</t>
  </si>
  <si>
    <t>I.</t>
  </si>
  <si>
    <t>II.</t>
  </si>
  <si>
    <t>III.</t>
  </si>
  <si>
    <t>IV.</t>
  </si>
  <si>
    <t>Območje 1 VOC Celje</t>
  </si>
  <si>
    <t>Območje 2 CPG Nova Gorica</t>
  </si>
  <si>
    <t>Območje 3 CPK Koper</t>
  </si>
  <si>
    <t>občina</t>
  </si>
  <si>
    <t>skupaj zalivanje razpok</t>
  </si>
  <si>
    <t>a</t>
  </si>
  <si>
    <t>2.   Območje CPG Nova Gorica</t>
  </si>
  <si>
    <t>3.   Območje CPK Koper</t>
  </si>
  <si>
    <t>4.   območje  CP Ptuj</t>
  </si>
  <si>
    <t>Hrpelje- Kozina, Koper</t>
  </si>
  <si>
    <t>Ptuj - Rogoznica</t>
  </si>
  <si>
    <t>R3-734</t>
  </si>
  <si>
    <t>Sveti Andraž v Slovenskih goricah</t>
  </si>
  <si>
    <t>Spuhlja-Ormož</t>
  </si>
  <si>
    <t>R3-713</t>
  </si>
  <si>
    <t>Ljutomer-Savci-Ptuj</t>
  </si>
  <si>
    <t>Vitomarci - Gabrnik</t>
  </si>
  <si>
    <t xml:space="preserve">POPIS DEL </t>
  </si>
  <si>
    <t>ZALIVANJA REG IN RAZPOK NA DRŽAVNIH CESTAH V RS V LETU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</si>
</sst>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S_I_T_-;\-* #,##0.00\ _S_I_T_-;_-* &quot;-&quot;??\ _S_I_T_-;_-@_-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0" fontId="3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7" applyNumberFormat="0" applyFill="0" applyAlignment="0" applyProtection="0"/>
    <xf numFmtId="0" fontId="3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18" fillId="22" borderId="0" applyNumberFormat="0" applyBorder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64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0">
    <xf numFmtId="0" fontId="0" fillId="0" borderId="0" xfId="0"/>
    <xf numFmtId="0" fontId="0" fillId="24" borderId="0" xfId="0" applyFill="1"/>
    <xf numFmtId="0" fontId="28" fillId="24" borderId="0" xfId="0" applyFont="1" applyFill="1" applyProtection="1">
      <protection locked="0"/>
    </xf>
    <xf numFmtId="0" fontId="24" fillId="24" borderId="0" xfId="0" applyFont="1" applyFill="1" applyProtection="1">
      <protection locked="0"/>
    </xf>
    <xf numFmtId="0" fontId="1" fillId="24" borderId="0" xfId="0" applyFont="1" applyFill="1" applyBorder="1" applyProtection="1">
      <protection locked="0"/>
    </xf>
    <xf numFmtId="0" fontId="0" fillId="24" borderId="0" xfId="0" applyFont="1" applyFill="1"/>
    <xf numFmtId="0" fontId="27" fillId="24" borderId="0" xfId="1" applyFont="1" applyFill="1" applyAlignment="1" applyProtection="1">
      <alignment horizontal="left"/>
    </xf>
    <xf numFmtId="0" fontId="26" fillId="24" borderId="0" xfId="1" applyFont="1" applyFill="1" applyAlignment="1" applyProtection="1">
      <alignment horizontal="center"/>
    </xf>
    <xf numFmtId="0" fontId="26" fillId="24" borderId="0" xfId="1" applyFont="1" applyFill="1" applyProtection="1"/>
    <xf numFmtId="0" fontId="0" fillId="24" borderId="0" xfId="0" applyFont="1" applyFill="1" applyAlignment="1" applyProtection="1">
      <alignment wrapText="1"/>
    </xf>
    <xf numFmtId="0" fontId="0" fillId="24" borderId="0" xfId="0" applyFill="1" applyAlignment="1">
      <alignment horizontal="left"/>
    </xf>
    <xf numFmtId="0" fontId="0" fillId="24" borderId="0" xfId="0" applyFont="1" applyFill="1" applyProtection="1"/>
    <xf numFmtId="0" fontId="0" fillId="24" borderId="0" xfId="0" applyFill="1" applyBorder="1"/>
    <xf numFmtId="0" fontId="1" fillId="24" borderId="0" xfId="0" applyFont="1" applyFill="1"/>
    <xf numFmtId="0" fontId="24" fillId="24" borderId="0" xfId="0" applyFont="1" applyFill="1" applyBorder="1" applyProtection="1">
      <protection locked="0"/>
    </xf>
    <xf numFmtId="0" fontId="30" fillId="24" borderId="0" xfId="0" applyFont="1" applyFill="1" applyBorder="1" applyAlignment="1">
      <alignment horizontal="right" wrapText="1"/>
    </xf>
    <xf numFmtId="0" fontId="0" fillId="0" borderId="0" xfId="0" applyProtection="1"/>
    <xf numFmtId="4" fontId="0" fillId="24" borderId="0" xfId="0" applyNumberFormat="1" applyFont="1" applyFill="1" applyAlignment="1" applyProtection="1">
      <alignment wrapText="1"/>
    </xf>
    <xf numFmtId="0" fontId="24" fillId="0" borderId="0" xfId="0" applyFont="1" applyProtection="1"/>
    <xf numFmtId="3" fontId="31" fillId="0" borderId="0" xfId="1" applyNumberFormat="1" applyFont="1" applyBorder="1" applyAlignment="1" applyProtection="1">
      <alignment horizontal="center"/>
    </xf>
    <xf numFmtId="4" fontId="27" fillId="0" borderId="0" xfId="1" applyNumberFormat="1" applyFont="1" applyBorder="1" applyAlignment="1" applyProtection="1">
      <protection locked="0"/>
    </xf>
    <xf numFmtId="4" fontId="27" fillId="24" borderId="0" xfId="44" applyNumberFormat="1" applyFont="1" applyFill="1" applyBorder="1" applyAlignment="1" applyProtection="1">
      <alignment horizontal="right"/>
    </xf>
    <xf numFmtId="0" fontId="31" fillId="0" borderId="13" xfId="0" applyFont="1" applyBorder="1" applyAlignment="1" applyProtection="1">
      <alignment horizontal="center"/>
    </xf>
    <xf numFmtId="0" fontId="31" fillId="0" borderId="15" xfId="44" applyFont="1" applyFill="1" applyBorder="1" applyAlignment="1" applyProtection="1"/>
    <xf numFmtId="0" fontId="31" fillId="0" borderId="14" xfId="0" applyFont="1" applyBorder="1" applyAlignment="1" applyProtection="1">
      <alignment horizontal="center"/>
    </xf>
    <xf numFmtId="0" fontId="31" fillId="0" borderId="36" xfId="44" applyFont="1" applyFill="1" applyBorder="1" applyAlignment="1" applyProtection="1"/>
    <xf numFmtId="0" fontId="31" fillId="0" borderId="36" xfId="0" applyFont="1" applyBorder="1" applyAlignment="1" applyProtection="1">
      <alignment horizontal="center"/>
    </xf>
    <xf numFmtId="0" fontId="31" fillId="0" borderId="21" xfId="44" applyFont="1" applyFill="1" applyBorder="1" applyAlignment="1" applyProtection="1"/>
    <xf numFmtId="0" fontId="1" fillId="0" borderId="0" xfId="0" applyFont="1" applyBorder="1" applyProtection="1">
      <protection locked="0"/>
    </xf>
    <xf numFmtId="0" fontId="31" fillId="0" borderId="0" xfId="0" applyFont="1" applyBorder="1" applyAlignment="1" applyProtection="1">
      <alignment horizontal="center"/>
    </xf>
    <xf numFmtId="0" fontId="31" fillId="0" borderId="0" xfId="44" applyFont="1" applyFill="1" applyBorder="1" applyAlignment="1" applyProtection="1"/>
    <xf numFmtId="0" fontId="27" fillId="24" borderId="30" xfId="0" applyFont="1" applyFill="1" applyBorder="1" applyAlignment="1" applyProtection="1">
      <alignment horizontal="center" vertical="center"/>
    </xf>
    <xf numFmtId="0" fontId="27" fillId="24" borderId="31" xfId="0" applyFont="1" applyFill="1" applyBorder="1" applyAlignment="1" applyProtection="1">
      <alignment horizontal="center" vertical="center"/>
    </xf>
    <xf numFmtId="0" fontId="27" fillId="24" borderId="32" xfId="0" applyFont="1" applyFill="1" applyBorder="1" applyAlignment="1" applyProtection="1">
      <alignment horizontal="center" vertical="center"/>
    </xf>
    <xf numFmtId="0" fontId="27" fillId="24" borderId="17" xfId="0" applyFont="1" applyFill="1" applyBorder="1" applyAlignment="1" applyProtection="1">
      <alignment horizontal="center" vertical="center"/>
    </xf>
    <xf numFmtId="0" fontId="27" fillId="24" borderId="0" xfId="0" applyFont="1" applyFill="1" applyBorder="1" applyAlignment="1" applyProtection="1">
      <alignment horizontal="center" vertical="center"/>
    </xf>
    <xf numFmtId="4" fontId="31" fillId="24" borderId="0" xfId="44" applyNumberFormat="1" applyFont="1" applyFill="1" applyBorder="1" applyAlignment="1" applyProtection="1">
      <alignment horizontal="center"/>
    </xf>
    <xf numFmtId="4" fontId="27" fillId="24" borderId="0" xfId="44" applyNumberFormat="1" applyFont="1" applyFill="1" applyBorder="1" applyAlignment="1" applyProtection="1">
      <alignment horizontal="right"/>
      <protection locked="0"/>
    </xf>
    <xf numFmtId="0" fontId="27" fillId="25" borderId="18" xfId="0" applyFont="1" applyFill="1" applyBorder="1" applyAlignment="1" applyProtection="1">
      <alignment horizontal="left"/>
    </xf>
    <xf numFmtId="0" fontId="27" fillId="24" borderId="18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28" xfId="0" applyFont="1" applyFill="1" applyBorder="1" applyAlignment="1" applyProtection="1">
      <alignment horizontal="left"/>
    </xf>
    <xf numFmtId="0" fontId="27" fillId="25" borderId="34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right"/>
    </xf>
    <xf numFmtId="0" fontId="31" fillId="0" borderId="0" xfId="0" applyFont="1" applyProtection="1"/>
    <xf numFmtId="0" fontId="24" fillId="0" borderId="0" xfId="0" applyFont="1" applyAlignment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0" fillId="0" borderId="0" xfId="0" applyBorder="1"/>
    <xf numFmtId="0" fontId="31" fillId="0" borderId="0" xfId="0" applyFont="1" applyAlignment="1" applyProtection="1">
      <alignment wrapText="1"/>
    </xf>
    <xf numFmtId="0" fontId="31" fillId="0" borderId="0" xfId="0" applyFont="1" applyAlignment="1" applyProtection="1">
      <alignment wrapText="1"/>
      <protection locked="0"/>
    </xf>
    <xf numFmtId="0" fontId="31" fillId="0" borderId="0" xfId="0" applyFont="1" applyAlignment="1" applyProtection="1">
      <protection locked="0"/>
    </xf>
    <xf numFmtId="4" fontId="24" fillId="0" borderId="0" xfId="0" applyNumberFormat="1" applyFont="1" applyProtection="1"/>
    <xf numFmtId="4" fontId="31" fillId="0" borderId="0" xfId="0" applyNumberFormat="1" applyFont="1" applyProtection="1"/>
    <xf numFmtId="3" fontId="34" fillId="24" borderId="0" xfId="0" applyNumberFormat="1" applyFont="1" applyFill="1" applyAlignment="1" applyProtection="1">
      <alignment horizontal="right" wrapText="1"/>
    </xf>
    <xf numFmtId="3" fontId="34" fillId="24" borderId="0" xfId="0" applyNumberFormat="1" applyFont="1" applyFill="1" applyAlignment="1" applyProtection="1">
      <alignment horizontal="right"/>
    </xf>
    <xf numFmtId="3" fontId="26" fillId="24" borderId="0" xfId="1" applyNumberFormat="1" applyFont="1" applyFill="1" applyAlignment="1" applyProtection="1">
      <alignment horizontal="right" wrapText="1"/>
    </xf>
    <xf numFmtId="3" fontId="26" fillId="24" borderId="0" xfId="1" applyNumberFormat="1" applyFont="1" applyFill="1" applyAlignment="1" applyProtection="1">
      <alignment horizontal="right"/>
    </xf>
    <xf numFmtId="3" fontId="31" fillId="0" borderId="0" xfId="0" applyNumberFormat="1" applyFont="1" applyAlignment="1" applyProtection="1">
      <alignment horizontal="right"/>
    </xf>
    <xf numFmtId="3" fontId="31" fillId="0" borderId="22" xfId="0" applyNumberFormat="1" applyFont="1" applyBorder="1" applyAlignment="1" applyProtection="1">
      <alignment horizontal="right" wrapText="1"/>
    </xf>
    <xf numFmtId="3" fontId="31" fillId="0" borderId="26" xfId="0" applyNumberFormat="1" applyFont="1" applyBorder="1" applyAlignment="1" applyProtection="1">
      <alignment horizontal="right" wrapText="1"/>
    </xf>
    <xf numFmtId="3" fontId="31" fillId="0" borderId="27" xfId="0" applyNumberFormat="1" applyFont="1" applyBorder="1" applyAlignment="1" applyProtection="1">
      <alignment horizontal="right" wrapText="1"/>
    </xf>
    <xf numFmtId="3" fontId="27" fillId="0" borderId="26" xfId="0" applyNumberFormat="1" applyFont="1" applyBorder="1" applyAlignment="1" applyProtection="1">
      <alignment horizontal="right" wrapText="1"/>
    </xf>
    <xf numFmtId="3" fontId="31" fillId="0" borderId="13" xfId="0" applyNumberFormat="1" applyFont="1" applyBorder="1" applyAlignment="1" applyProtection="1">
      <alignment horizontal="right"/>
    </xf>
    <xf numFmtId="3" fontId="31" fillId="0" borderId="41" xfId="0" applyNumberFormat="1" applyFont="1" applyBorder="1" applyAlignment="1" applyProtection="1">
      <alignment horizontal="right"/>
    </xf>
    <xf numFmtId="3" fontId="31" fillId="0" borderId="14" xfId="0" applyNumberFormat="1" applyFont="1" applyBorder="1" applyAlignment="1" applyProtection="1">
      <alignment horizontal="right"/>
    </xf>
    <xf numFmtId="3" fontId="31" fillId="0" borderId="42" xfId="0" applyNumberFormat="1" applyFont="1" applyBorder="1" applyAlignment="1" applyProtection="1">
      <alignment horizontal="right"/>
    </xf>
    <xf numFmtId="3" fontId="31" fillId="0" borderId="43" xfId="0" applyNumberFormat="1" applyFont="1" applyBorder="1" applyAlignment="1" applyProtection="1">
      <alignment horizontal="right"/>
    </xf>
    <xf numFmtId="3" fontId="31" fillId="0" borderId="0" xfId="0" applyNumberFormat="1" applyFont="1" applyBorder="1" applyAlignment="1" applyProtection="1">
      <alignment horizontal="right"/>
    </xf>
    <xf numFmtId="3" fontId="31" fillId="24" borderId="33" xfId="44" applyNumberFormat="1" applyFont="1" applyFill="1" applyBorder="1" applyAlignment="1" applyProtection="1">
      <alignment horizontal="right" wrapText="1"/>
    </xf>
    <xf numFmtId="3" fontId="31" fillId="24" borderId="32" xfId="44" applyNumberFormat="1" applyFont="1" applyFill="1" applyBorder="1" applyAlignment="1" applyProtection="1">
      <alignment horizontal="right" wrapText="1"/>
    </xf>
    <xf numFmtId="3" fontId="31" fillId="24" borderId="34" xfId="44" applyNumberFormat="1" applyFont="1" applyFill="1" applyBorder="1" applyAlignment="1" applyProtection="1">
      <alignment horizontal="right" wrapText="1"/>
    </xf>
    <xf numFmtId="3" fontId="31" fillId="24" borderId="16" xfId="44" applyNumberFormat="1" applyFont="1" applyFill="1" applyBorder="1" applyAlignment="1" applyProtection="1">
      <alignment horizontal="right"/>
    </xf>
    <xf numFmtId="3" fontId="27" fillId="24" borderId="16" xfId="44" applyNumberFormat="1" applyFont="1" applyFill="1" applyBorder="1" applyAlignment="1" applyProtection="1">
      <alignment horizontal="right"/>
    </xf>
    <xf numFmtId="3" fontId="31" fillId="24" borderId="0" xfId="44" applyNumberFormat="1" applyFont="1" applyFill="1" applyBorder="1" applyAlignment="1" applyProtection="1">
      <alignment horizontal="right"/>
    </xf>
    <xf numFmtId="3" fontId="31" fillId="25" borderId="34" xfId="44" applyNumberFormat="1" applyFont="1" applyFill="1" applyBorder="1" applyAlignment="1" applyProtection="1">
      <alignment horizontal="right"/>
    </xf>
    <xf numFmtId="3" fontId="31" fillId="24" borderId="34" xfId="44" applyNumberFormat="1" applyFont="1" applyFill="1" applyBorder="1" applyAlignment="1" applyProtection="1">
      <alignment horizontal="right"/>
    </xf>
    <xf numFmtId="3" fontId="31" fillId="24" borderId="28" xfId="44" applyNumberFormat="1" applyFont="1" applyFill="1" applyBorder="1" applyAlignment="1" applyProtection="1">
      <alignment horizontal="right"/>
    </xf>
    <xf numFmtId="3" fontId="33" fillId="25" borderId="34" xfId="44" applyNumberFormat="1" applyFont="1" applyFill="1" applyBorder="1" applyAlignment="1" applyProtection="1">
      <alignment horizontal="right"/>
    </xf>
    <xf numFmtId="3" fontId="31" fillId="0" borderId="0" xfId="0" applyNumberFormat="1" applyFont="1" applyAlignment="1" applyProtection="1">
      <alignment horizontal="right" wrapText="1"/>
    </xf>
    <xf numFmtId="0" fontId="36" fillId="24" borderId="0" xfId="1" applyFont="1" applyFill="1" applyAlignment="1" applyProtection="1">
      <alignment horizontal="left"/>
    </xf>
    <xf numFmtId="0" fontId="32" fillId="24" borderId="0" xfId="1" applyFont="1" applyFill="1" applyAlignment="1" applyProtection="1">
      <alignment horizontal="left"/>
    </xf>
    <xf numFmtId="3" fontId="31" fillId="24" borderId="0" xfId="0" applyNumberFormat="1" applyFont="1" applyFill="1" applyAlignment="1" applyProtection="1">
      <alignment horizontal="right"/>
    </xf>
    <xf numFmtId="0" fontId="24" fillId="24" borderId="0" xfId="0" applyFont="1" applyFill="1" applyAlignment="1" applyProtection="1">
      <alignment wrapText="1"/>
    </xf>
    <xf numFmtId="0" fontId="24" fillId="24" borderId="0" xfId="0" applyFont="1" applyFill="1"/>
    <xf numFmtId="4" fontId="25" fillId="24" borderId="0" xfId="1" applyNumberFormat="1" applyFont="1" applyFill="1" applyAlignment="1" applyProtection="1">
      <alignment wrapText="1"/>
    </xf>
    <xf numFmtId="0" fontId="37" fillId="24" borderId="0" xfId="0" applyFont="1" applyFill="1" applyBorder="1" applyAlignment="1">
      <alignment horizontal="right" vertical="center"/>
    </xf>
    <xf numFmtId="3" fontId="5" fillId="24" borderId="39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38" fillId="24" borderId="0" xfId="0" applyFont="1" applyFill="1" applyBorder="1" applyProtection="1">
      <protection locked="0"/>
    </xf>
    <xf numFmtId="0" fontId="24" fillId="24" borderId="0" xfId="0" applyFont="1" applyFill="1" applyAlignment="1">
      <alignment horizontal="left"/>
    </xf>
    <xf numFmtId="1" fontId="24" fillId="24" borderId="0" xfId="0" applyNumberFormat="1" applyFont="1" applyFill="1" applyAlignment="1">
      <alignment horizontal="left"/>
    </xf>
    <xf numFmtId="4" fontId="28" fillId="24" borderId="0" xfId="0" applyNumberFormat="1" applyFont="1" applyFill="1" applyProtection="1">
      <protection locked="0"/>
    </xf>
    <xf numFmtId="3" fontId="39" fillId="24" borderId="20" xfId="0" applyNumberFormat="1" applyFont="1" applyFill="1" applyBorder="1" applyAlignment="1">
      <alignment horizontal="right"/>
    </xf>
    <xf numFmtId="3" fontId="39" fillId="24" borderId="35" xfId="0" applyNumberFormat="1" applyFont="1" applyFill="1" applyBorder="1" applyAlignment="1">
      <alignment horizontal="right"/>
    </xf>
    <xf numFmtId="3" fontId="24" fillId="0" borderId="0" xfId="0" applyNumberFormat="1" applyFont="1" applyProtection="1"/>
    <xf numFmtId="0" fontId="24" fillId="0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24" fillId="0" borderId="0" xfId="0" applyFont="1" applyBorder="1" applyProtection="1">
      <protection locked="0"/>
    </xf>
    <xf numFmtId="0" fontId="28" fillId="0" borderId="0" xfId="0" applyFont="1" applyFill="1" applyAlignment="1" applyProtection="1">
      <alignment wrapText="1"/>
      <protection locked="0"/>
    </xf>
    <xf numFmtId="0" fontId="24" fillId="0" borderId="0" xfId="0" applyFont="1"/>
    <xf numFmtId="0" fontId="28" fillId="0" borderId="0" xfId="0" applyFont="1" applyFill="1" applyAlignment="1" applyProtection="1">
      <alignment horizontal="left"/>
      <protection locked="0"/>
    </xf>
    <xf numFmtId="1" fontId="0" fillId="24" borderId="0" xfId="0" applyNumberFormat="1" applyFill="1" applyBorder="1"/>
    <xf numFmtId="1" fontId="24" fillId="24" borderId="0" xfId="0" applyNumberFormat="1" applyFont="1" applyFill="1" applyBorder="1" applyProtection="1">
      <protection locked="0"/>
    </xf>
    <xf numFmtId="0" fontId="29" fillId="24" borderId="0" xfId="0" applyFont="1" applyFill="1" applyBorder="1"/>
    <xf numFmtId="0" fontId="0" fillId="24" borderId="0" xfId="0" applyFill="1" applyBorder="1" applyAlignment="1">
      <alignment horizontal="left"/>
    </xf>
    <xf numFmtId="1" fontId="0" fillId="24" borderId="0" xfId="0" applyNumberFormat="1" applyFill="1" applyBorder="1" applyAlignment="1">
      <alignment horizontal="left"/>
    </xf>
    <xf numFmtId="0" fontId="1" fillId="24" borderId="0" xfId="0" applyFont="1" applyFill="1" applyBorder="1"/>
    <xf numFmtId="0" fontId="0" fillId="0" borderId="0" xfId="0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4" fontId="29" fillId="0" borderId="0" xfId="0" applyNumberFormat="1" applyFont="1" applyBorder="1" applyAlignment="1" applyProtection="1">
      <alignment horizontal="left"/>
      <protection locked="0"/>
    </xf>
    <xf numFmtId="3" fontId="31" fillId="24" borderId="0" xfId="0" applyNumberFormat="1" applyFont="1" applyFill="1" applyAlignment="1" applyProtection="1">
      <alignment horizontal="right" wrapText="1"/>
    </xf>
    <xf numFmtId="3" fontId="5" fillId="24" borderId="39" xfId="0" applyNumberFormat="1" applyFont="1" applyFill="1" applyBorder="1" applyAlignment="1">
      <alignment horizontal="right" wrapText="1"/>
    </xf>
    <xf numFmtId="3" fontId="31" fillId="24" borderId="39" xfId="0" applyNumberFormat="1" applyFont="1" applyFill="1" applyBorder="1" applyAlignment="1">
      <alignment horizontal="right" wrapText="1"/>
    </xf>
    <xf numFmtId="3" fontId="39" fillId="24" borderId="20" xfId="0" applyNumberFormat="1" applyFont="1" applyFill="1" applyBorder="1" applyAlignment="1">
      <alignment horizontal="right" wrapText="1"/>
    </xf>
    <xf numFmtId="3" fontId="39" fillId="24" borderId="35" xfId="0" applyNumberFormat="1" applyFont="1" applyFill="1" applyBorder="1" applyAlignment="1">
      <alignment horizontal="right" wrapText="1"/>
    </xf>
    <xf numFmtId="3" fontId="31" fillId="0" borderId="23" xfId="0" applyNumberFormat="1" applyFont="1" applyBorder="1" applyAlignment="1" applyProtection="1">
      <alignment horizontal="right"/>
    </xf>
    <xf numFmtId="3" fontId="31" fillId="0" borderId="24" xfId="0" applyNumberFormat="1" applyFont="1" applyBorder="1" applyAlignment="1" applyProtection="1">
      <alignment horizontal="right"/>
    </xf>
    <xf numFmtId="3" fontId="31" fillId="0" borderId="25" xfId="0" applyNumberFormat="1" applyFont="1" applyBorder="1" applyAlignment="1" applyProtection="1">
      <alignment horizontal="right"/>
    </xf>
    <xf numFmtId="3" fontId="31" fillId="0" borderId="29" xfId="0" applyNumberFormat="1" applyFont="1" applyBorder="1" applyAlignment="1" applyProtection="1">
      <alignment horizontal="right"/>
    </xf>
    <xf numFmtId="3" fontId="31" fillId="0" borderId="34" xfId="0" applyNumberFormat="1" applyFont="1" applyBorder="1" applyAlignment="1" applyProtection="1">
      <alignment horizontal="right"/>
    </xf>
    <xf numFmtId="3" fontId="31" fillId="25" borderId="34" xfId="0" applyNumberFormat="1" applyFont="1" applyFill="1" applyBorder="1" applyAlignment="1" applyProtection="1">
      <alignment horizontal="right"/>
    </xf>
    <xf numFmtId="0" fontId="0" fillId="26" borderId="0" xfId="0" applyFill="1"/>
    <xf numFmtId="0" fontId="5" fillId="24" borderId="14" xfId="0" applyFont="1" applyFill="1" applyBorder="1" applyAlignment="1">
      <alignment horizontal="right" wrapText="1"/>
    </xf>
    <xf numFmtId="0" fontId="5" fillId="24" borderId="39" xfId="0" applyFont="1" applyFill="1" applyBorder="1" applyAlignment="1">
      <alignment horizontal="right"/>
    </xf>
    <xf numFmtId="0" fontId="27" fillId="24" borderId="0" xfId="1" applyFont="1" applyFill="1" applyAlignment="1" applyProtection="1">
      <alignment horizontal="right"/>
    </xf>
    <xf numFmtId="0" fontId="26" fillId="24" borderId="0" xfId="1" applyFont="1" applyFill="1" applyAlignment="1" applyProtection="1">
      <alignment horizontal="right"/>
    </xf>
    <xf numFmtId="4" fontId="26" fillId="24" borderId="0" xfId="1" applyNumberFormat="1" applyFont="1" applyFill="1" applyAlignment="1" applyProtection="1">
      <alignment horizontal="right" wrapText="1"/>
    </xf>
    <xf numFmtId="0" fontId="31" fillId="24" borderId="0" xfId="0" applyFont="1" applyFill="1" applyAlignment="1" applyProtection="1">
      <alignment horizontal="right" wrapText="1"/>
    </xf>
    <xf numFmtId="0" fontId="5" fillId="24" borderId="19" xfId="44" applyFont="1" applyFill="1" applyBorder="1" applyAlignment="1">
      <alignment horizontal="right"/>
    </xf>
    <xf numFmtId="0" fontId="39" fillId="24" borderId="20" xfId="0" applyFont="1" applyFill="1" applyBorder="1" applyAlignment="1">
      <alignment horizontal="right" wrapText="1"/>
    </xf>
    <xf numFmtId="4" fontId="31" fillId="24" borderId="20" xfId="1" applyNumberFormat="1" applyFont="1" applyFill="1" applyBorder="1" applyAlignment="1" applyProtection="1">
      <alignment horizontal="right"/>
    </xf>
    <xf numFmtId="0" fontId="39" fillId="24" borderId="35" xfId="0" applyFont="1" applyFill="1" applyBorder="1" applyAlignment="1">
      <alignment horizontal="right" wrapText="1"/>
    </xf>
    <xf numFmtId="0" fontId="31" fillId="24" borderId="0" xfId="0" applyFont="1" applyFill="1" applyAlignment="1" applyProtection="1">
      <alignment horizontal="right"/>
    </xf>
    <xf numFmtId="4" fontId="31" fillId="24" borderId="0" xfId="0" applyNumberFormat="1" applyFont="1" applyFill="1" applyAlignment="1" applyProtection="1">
      <alignment horizontal="right" wrapText="1"/>
    </xf>
    <xf numFmtId="0" fontId="27" fillId="0" borderId="0" xfId="0" applyFont="1" applyProtection="1"/>
    <xf numFmtId="3" fontId="31" fillId="0" borderId="0" xfId="0" applyNumberFormat="1" applyFont="1" applyProtection="1"/>
    <xf numFmtId="4" fontId="31" fillId="0" borderId="0" xfId="0" applyNumberFormat="1" applyFont="1" applyAlignment="1" applyProtection="1">
      <protection locked="0"/>
    </xf>
    <xf numFmtId="0" fontId="31" fillId="0" borderId="28" xfId="0" applyFont="1" applyBorder="1" applyProtection="1"/>
    <xf numFmtId="4" fontId="31" fillId="0" borderId="0" xfId="0" applyNumberFormat="1" applyFont="1" applyAlignment="1" applyProtection="1">
      <alignment wrapText="1"/>
      <protection locked="0"/>
    </xf>
    <xf numFmtId="0" fontId="31" fillId="0" borderId="11" xfId="0" applyFont="1" applyBorder="1" applyProtection="1"/>
    <xf numFmtId="0" fontId="31" fillId="0" borderId="21" xfId="0" applyFont="1" applyBorder="1" applyProtection="1"/>
    <xf numFmtId="0" fontId="31" fillId="0" borderId="36" xfId="0" applyFont="1" applyBorder="1" applyProtection="1"/>
    <xf numFmtId="0" fontId="31" fillId="24" borderId="0" xfId="0" applyFont="1" applyFill="1" applyBorder="1" applyAlignment="1" applyProtection="1">
      <protection locked="0"/>
    </xf>
    <xf numFmtId="0" fontId="31" fillId="24" borderId="0" xfId="0" applyFont="1" applyFill="1" applyBorder="1" applyProtection="1"/>
    <xf numFmtId="0" fontId="31" fillId="0" borderId="40" xfId="0" applyFont="1" applyBorder="1" applyAlignment="1" applyProtection="1"/>
    <xf numFmtId="0" fontId="31" fillId="0" borderId="37" xfId="0" applyFont="1" applyBorder="1" applyAlignment="1" applyProtection="1"/>
    <xf numFmtId="0" fontId="31" fillId="0" borderId="0" xfId="0" applyFont="1" applyBorder="1" applyProtection="1"/>
    <xf numFmtId="0" fontId="31" fillId="0" borderId="16" xfId="0" applyFont="1" applyBorder="1" applyAlignment="1" applyProtection="1">
      <alignment horizontal="center" vertical="center"/>
    </xf>
    <xf numFmtId="3" fontId="31" fillId="24" borderId="0" xfId="0" applyNumberFormat="1" applyFont="1" applyFill="1" applyBorder="1" applyAlignment="1" applyProtection="1">
      <protection locked="0"/>
    </xf>
    <xf numFmtId="0" fontId="31" fillId="24" borderId="0" xfId="0" applyFont="1" applyFill="1" applyBorder="1" applyAlignment="1" applyProtection="1">
      <alignment horizontal="center" vertical="center"/>
    </xf>
    <xf numFmtId="0" fontId="31" fillId="25" borderId="34" xfId="0" applyFont="1" applyFill="1" applyBorder="1" applyAlignment="1" applyProtection="1">
      <alignment horizontal="left"/>
    </xf>
    <xf numFmtId="0" fontId="31" fillId="0" borderId="34" xfId="0" applyFont="1" applyBorder="1" applyAlignment="1" applyProtection="1"/>
    <xf numFmtId="4" fontId="31" fillId="24" borderId="0" xfId="0" applyNumberFormat="1" applyFont="1" applyFill="1" applyBorder="1" applyAlignment="1" applyProtection="1">
      <protection locked="0"/>
    </xf>
    <xf numFmtId="4" fontId="33" fillId="24" borderId="0" xfId="44" applyNumberFormat="1" applyFont="1" applyFill="1" applyBorder="1" applyAlignment="1" applyProtection="1">
      <alignment horizontal="right"/>
      <protection locked="0"/>
    </xf>
    <xf numFmtId="0" fontId="31" fillId="24" borderId="20" xfId="0" applyNumberFormat="1" applyFont="1" applyFill="1" applyBorder="1" applyAlignment="1" applyProtection="1">
      <alignment horizontal="right"/>
    </xf>
    <xf numFmtId="0" fontId="39" fillId="24" borderId="0" xfId="0" applyFont="1" applyFill="1" applyBorder="1" applyAlignment="1">
      <alignment horizontal="right" wrapText="1"/>
    </xf>
    <xf numFmtId="0" fontId="24" fillId="24" borderId="0" xfId="0" applyFont="1" applyFill="1" applyBorder="1"/>
    <xf numFmtId="0" fontId="24" fillId="27" borderId="0" xfId="0" applyFont="1" applyFill="1"/>
    <xf numFmtId="0" fontId="27" fillId="24" borderId="47" xfId="0" applyFont="1" applyFill="1" applyBorder="1" applyAlignment="1" applyProtection="1">
      <alignment horizontal="right" wrapText="1"/>
    </xf>
    <xf numFmtId="0" fontId="5" fillId="24" borderId="19" xfId="0" applyFont="1" applyFill="1" applyBorder="1" applyAlignment="1">
      <alignment horizontal="right" wrapText="1"/>
    </xf>
    <xf numFmtId="0" fontId="5" fillId="24" borderId="11" xfId="0" applyFont="1" applyFill="1" applyBorder="1" applyAlignment="1">
      <alignment horizontal="right"/>
    </xf>
    <xf numFmtId="3" fontId="5" fillId="24" borderId="11" xfId="0" applyNumberFormat="1" applyFont="1" applyFill="1" applyBorder="1" applyAlignment="1">
      <alignment horizontal="right" wrapText="1"/>
    </xf>
    <xf numFmtId="3" fontId="5" fillId="24" borderId="11" xfId="0" applyNumberFormat="1" applyFont="1" applyFill="1" applyBorder="1" applyAlignment="1">
      <alignment horizontal="right"/>
    </xf>
    <xf numFmtId="0" fontId="31" fillId="24" borderId="39" xfId="0" applyFont="1" applyFill="1" applyBorder="1" applyAlignment="1">
      <alignment horizontal="right"/>
    </xf>
    <xf numFmtId="3" fontId="31" fillId="24" borderId="39" xfId="0" applyNumberFormat="1" applyFont="1" applyFill="1" applyBorder="1" applyAlignment="1">
      <alignment horizontal="right"/>
    </xf>
    <xf numFmtId="4" fontId="27" fillId="24" borderId="45" xfId="1" applyNumberFormat="1" applyFont="1" applyFill="1" applyBorder="1" applyAlignment="1" applyProtection="1">
      <alignment horizontal="right"/>
    </xf>
    <xf numFmtId="4" fontId="31" fillId="24" borderId="47" xfId="0" applyNumberFormat="1" applyFont="1" applyFill="1" applyBorder="1" applyAlignment="1" applyProtection="1">
      <alignment horizontal="right" wrapText="1"/>
    </xf>
    <xf numFmtId="0" fontId="31" fillId="24" borderId="11" xfId="0" applyFont="1" applyFill="1" applyBorder="1" applyAlignment="1">
      <alignment horizontal="right"/>
    </xf>
    <xf numFmtId="3" fontId="31" fillId="24" borderId="11" xfId="0" applyNumberFormat="1" applyFont="1" applyFill="1" applyBorder="1" applyAlignment="1">
      <alignment horizontal="right" wrapText="1"/>
    </xf>
    <xf numFmtId="3" fontId="31" fillId="24" borderId="11" xfId="0" applyNumberFormat="1" applyFont="1" applyFill="1" applyBorder="1" applyAlignment="1">
      <alignment horizontal="right"/>
    </xf>
    <xf numFmtId="0" fontId="27" fillId="24" borderId="45" xfId="0" applyFont="1" applyFill="1" applyBorder="1" applyAlignment="1">
      <alignment horizontal="right"/>
    </xf>
    <xf numFmtId="0" fontId="31" fillId="24" borderId="52" xfId="0" applyFont="1" applyFill="1" applyBorder="1" applyAlignment="1">
      <alignment horizontal="right"/>
    </xf>
    <xf numFmtId="0" fontId="31" fillId="24" borderId="54" xfId="0" applyFont="1" applyFill="1" applyBorder="1" applyAlignment="1">
      <alignment horizontal="right"/>
    </xf>
    <xf numFmtId="0" fontId="27" fillId="24" borderId="45" xfId="1" applyFont="1" applyFill="1" applyBorder="1" applyAlignment="1" applyProtection="1">
      <alignment horizontal="right"/>
    </xf>
    <xf numFmtId="0" fontId="27" fillId="24" borderId="46" xfId="1" applyFont="1" applyFill="1" applyBorder="1" applyAlignment="1" applyProtection="1">
      <alignment horizontal="right"/>
    </xf>
    <xf numFmtId="3" fontId="27" fillId="24" borderId="46" xfId="1" applyNumberFormat="1" applyFont="1" applyFill="1" applyBorder="1" applyAlignment="1" applyProtection="1">
      <alignment horizontal="right" wrapText="1"/>
    </xf>
    <xf numFmtId="3" fontId="27" fillId="24" borderId="46" xfId="1" applyNumberFormat="1" applyFont="1" applyFill="1" applyBorder="1" applyAlignment="1" applyProtection="1">
      <alignment horizontal="right"/>
    </xf>
    <xf numFmtId="4" fontId="27" fillId="24" borderId="46" xfId="1" applyNumberFormat="1" applyFont="1" applyFill="1" applyBorder="1" applyAlignment="1" applyProtection="1">
      <alignment horizontal="right"/>
    </xf>
    <xf numFmtId="4" fontId="27" fillId="24" borderId="46" xfId="1" applyNumberFormat="1" applyFont="1" applyFill="1" applyBorder="1" applyAlignment="1" applyProtection="1">
      <alignment horizontal="right" wrapText="1"/>
    </xf>
    <xf numFmtId="0" fontId="31" fillId="24" borderId="55" xfId="0" applyFont="1" applyFill="1" applyBorder="1" applyAlignment="1" applyProtection="1">
      <alignment horizontal="right" wrapText="1"/>
    </xf>
    <xf numFmtId="0" fontId="31" fillId="24" borderId="56" xfId="0" applyFont="1" applyFill="1" applyBorder="1" applyAlignment="1">
      <alignment horizontal="right"/>
    </xf>
    <xf numFmtId="0" fontId="39" fillId="24" borderId="57" xfId="0" applyFont="1" applyFill="1" applyBorder="1" applyAlignment="1">
      <alignment horizontal="right" wrapText="1"/>
    </xf>
    <xf numFmtId="3" fontId="39" fillId="24" borderId="57" xfId="0" applyNumberFormat="1" applyFont="1" applyFill="1" applyBorder="1" applyAlignment="1">
      <alignment horizontal="right" wrapText="1"/>
    </xf>
    <xf numFmtId="3" fontId="39" fillId="24" borderId="57" xfId="0" applyNumberFormat="1" applyFont="1" applyFill="1" applyBorder="1" applyAlignment="1">
      <alignment horizontal="right"/>
    </xf>
    <xf numFmtId="4" fontId="31" fillId="24" borderId="57" xfId="1" applyNumberFormat="1" applyFont="1" applyFill="1" applyBorder="1" applyAlignment="1" applyProtection="1">
      <alignment horizontal="right"/>
    </xf>
    <xf numFmtId="0" fontId="27" fillId="24" borderId="45" xfId="0" applyFont="1" applyFill="1" applyBorder="1" applyAlignment="1" applyProtection="1">
      <alignment horizontal="right"/>
    </xf>
    <xf numFmtId="0" fontId="27" fillId="24" borderId="46" xfId="0" applyFont="1" applyFill="1" applyBorder="1" applyAlignment="1" applyProtection="1">
      <alignment horizontal="right"/>
    </xf>
    <xf numFmtId="3" fontId="27" fillId="24" borderId="46" xfId="0" applyNumberFormat="1" applyFont="1" applyFill="1" applyBorder="1" applyAlignment="1" applyProtection="1">
      <alignment horizontal="right" wrapText="1"/>
    </xf>
    <xf numFmtId="3" fontId="27" fillId="24" borderId="46" xfId="0" applyNumberFormat="1" applyFont="1" applyFill="1" applyBorder="1" applyAlignment="1" applyProtection="1">
      <alignment horizontal="right"/>
    </xf>
    <xf numFmtId="4" fontId="27" fillId="24" borderId="46" xfId="0" applyNumberFormat="1" applyFont="1" applyFill="1" applyBorder="1" applyAlignment="1" applyProtection="1">
      <alignment horizontal="right"/>
    </xf>
    <xf numFmtId="4" fontId="27" fillId="24" borderId="46" xfId="0" applyNumberFormat="1" applyFont="1" applyFill="1" applyBorder="1" applyAlignment="1" applyProtection="1">
      <alignment horizontal="right"/>
      <protection locked="0"/>
    </xf>
    <xf numFmtId="4" fontId="27" fillId="24" borderId="46" xfId="0" applyNumberFormat="1" applyFont="1" applyFill="1" applyBorder="1" applyAlignment="1" applyProtection="1">
      <alignment horizontal="right" wrapText="1"/>
    </xf>
    <xf numFmtId="0" fontId="32" fillId="24" borderId="0" xfId="0" applyFont="1" applyFill="1"/>
    <xf numFmtId="1" fontId="29" fillId="24" borderId="0" xfId="0" applyNumberFormat="1" applyFont="1" applyFill="1" applyBorder="1"/>
    <xf numFmtId="0" fontId="29" fillId="24" borderId="0" xfId="0" applyFont="1" applyFill="1"/>
    <xf numFmtId="0" fontId="31" fillId="0" borderId="12" xfId="1" applyFont="1" applyBorder="1" applyAlignment="1" applyProtection="1">
      <alignment horizontal="right" wrapText="1"/>
    </xf>
    <xf numFmtId="3" fontId="31" fillId="0" borderId="12" xfId="1" applyNumberFormat="1" applyFont="1" applyBorder="1" applyAlignment="1" applyProtection="1">
      <alignment horizontal="right" wrapText="1"/>
    </xf>
    <xf numFmtId="0" fontId="31" fillId="24" borderId="57" xfId="0" applyFont="1" applyFill="1" applyBorder="1" applyAlignment="1" applyProtection="1">
      <alignment horizontal="right"/>
      <protection locked="0"/>
    </xf>
    <xf numFmtId="0" fontId="31" fillId="24" borderId="20" xfId="0" applyFont="1" applyFill="1" applyBorder="1" applyAlignment="1" applyProtection="1">
      <alignment horizontal="right"/>
      <protection locked="0"/>
    </xf>
    <xf numFmtId="0" fontId="31" fillId="24" borderId="38" xfId="0" applyFont="1" applyFill="1" applyBorder="1" applyAlignment="1" applyProtection="1">
      <alignment horizontal="right"/>
      <protection locked="0"/>
    </xf>
    <xf numFmtId="0" fontId="27" fillId="24" borderId="46" xfId="0" applyFont="1" applyFill="1" applyBorder="1" applyAlignment="1">
      <alignment horizontal="right"/>
    </xf>
    <xf numFmtId="0" fontId="31" fillId="0" borderId="10" xfId="1" applyFont="1" applyBorder="1" applyAlignment="1" applyProtection="1">
      <alignment horizontal="right" wrapText="1"/>
    </xf>
    <xf numFmtId="0" fontId="31" fillId="0" borderId="12" xfId="1" applyFont="1" applyBorder="1" applyAlignment="1" applyProtection="1">
      <alignment horizontal="right" wrapText="1"/>
      <protection locked="0"/>
    </xf>
    <xf numFmtId="4" fontId="31" fillId="0" borderId="12" xfId="1" applyNumberFormat="1" applyFont="1" applyBorder="1" applyAlignment="1" applyProtection="1">
      <alignment horizontal="right" wrapText="1"/>
    </xf>
    <xf numFmtId="0" fontId="31" fillId="0" borderId="12" xfId="1" applyFont="1" applyFill="1" applyBorder="1" applyAlignment="1" applyProtection="1">
      <alignment horizontal="right" wrapText="1"/>
    </xf>
    <xf numFmtId="0" fontId="31" fillId="0" borderId="44" xfId="1" applyFont="1" applyFill="1" applyBorder="1" applyAlignment="1" applyProtection="1">
      <alignment horizontal="right" wrapText="1"/>
    </xf>
    <xf numFmtId="0" fontId="32" fillId="24" borderId="0" xfId="0" applyFont="1" applyFill="1" applyBorder="1" applyProtection="1">
      <protection locked="0"/>
    </xf>
    <xf numFmtId="0" fontId="32" fillId="24" borderId="0" xfId="0" applyFont="1" applyFill="1" applyBorder="1"/>
    <xf numFmtId="0" fontId="32" fillId="24" borderId="40" xfId="0" applyFont="1" applyFill="1" applyBorder="1"/>
    <xf numFmtId="4" fontId="27" fillId="24" borderId="46" xfId="1" applyNumberFormat="1" applyFont="1" applyFill="1" applyBorder="1" applyAlignment="1" applyProtection="1">
      <alignment horizontal="right"/>
      <protection locked="0"/>
    </xf>
    <xf numFmtId="4" fontId="24" fillId="24" borderId="0" xfId="0" applyNumberFormat="1" applyFont="1" applyFill="1" applyBorder="1"/>
    <xf numFmtId="4" fontId="24" fillId="24" borderId="0" xfId="0" applyNumberFormat="1" applyFont="1" applyFill="1"/>
    <xf numFmtId="3" fontId="31" fillId="0" borderId="0" xfId="0" applyNumberFormat="1" applyFont="1" applyFill="1" applyProtection="1"/>
    <xf numFmtId="3" fontId="31" fillId="24" borderId="34" xfId="0" applyNumberFormat="1" applyFont="1" applyFill="1" applyBorder="1" applyAlignment="1" applyProtection="1">
      <alignment wrapText="1"/>
    </xf>
    <xf numFmtId="3" fontId="31" fillId="0" borderId="0" xfId="0" applyNumberFormat="1" applyFont="1" applyAlignment="1" applyProtection="1">
      <alignment wrapText="1"/>
    </xf>
    <xf numFmtId="3" fontId="0" fillId="24" borderId="0" xfId="0" applyNumberFormat="1" applyFont="1" applyFill="1" applyAlignment="1" applyProtection="1">
      <alignment horizontal="right"/>
    </xf>
    <xf numFmtId="0" fontId="5" fillId="24" borderId="0" xfId="0" applyFont="1" applyFill="1"/>
    <xf numFmtId="3" fontId="5" fillId="24" borderId="59" xfId="0" applyNumberFormat="1" applyFont="1" applyFill="1" applyBorder="1" applyAlignment="1">
      <alignment horizontal="right"/>
    </xf>
    <xf numFmtId="3" fontId="5" fillId="24" borderId="59" xfId="0" applyNumberFormat="1" applyFont="1" applyFill="1" applyBorder="1" applyAlignment="1">
      <alignment horizontal="right" wrapText="1"/>
    </xf>
    <xf numFmtId="0" fontId="5" fillId="24" borderId="59" xfId="0" applyFont="1" applyFill="1" applyBorder="1" applyAlignment="1">
      <alignment horizontal="right"/>
    </xf>
    <xf numFmtId="0" fontId="5" fillId="24" borderId="59" xfId="0" applyFont="1" applyFill="1" applyBorder="1" applyAlignment="1">
      <alignment horizontal="right" wrapText="1"/>
    </xf>
    <xf numFmtId="0" fontId="5" fillId="24" borderId="59" xfId="44" applyFont="1" applyFill="1" applyBorder="1" applyAlignment="1">
      <alignment horizontal="right"/>
    </xf>
    <xf numFmtId="0" fontId="5" fillId="24" borderId="59" xfId="44" applyFont="1" applyFill="1" applyBorder="1" applyAlignment="1">
      <alignment horizontal="right" wrapText="1"/>
    </xf>
    <xf numFmtId="3" fontId="5" fillId="24" borderId="59" xfId="44" applyNumberFormat="1" applyFont="1" applyFill="1" applyBorder="1" applyAlignment="1">
      <alignment horizontal="right"/>
    </xf>
    <xf numFmtId="0" fontId="5" fillId="24" borderId="14" xfId="0" applyFont="1" applyFill="1" applyBorder="1" applyAlignment="1">
      <alignment horizontal="right"/>
    </xf>
    <xf numFmtId="3" fontId="0" fillId="24" borderId="46" xfId="0" applyNumberFormat="1" applyFont="1" applyFill="1" applyBorder="1" applyAlignment="1" applyProtection="1">
      <alignment horizontal="right"/>
    </xf>
    <xf numFmtId="0" fontId="5" fillId="24" borderId="19" xfId="0" applyFont="1" applyFill="1" applyBorder="1" applyAlignment="1">
      <alignment horizontal="right"/>
    </xf>
    <xf numFmtId="0" fontId="5" fillId="24" borderId="11" xfId="0" applyFont="1" applyFill="1" applyBorder="1" applyAlignment="1">
      <alignment horizontal="right" wrapText="1"/>
    </xf>
    <xf numFmtId="0" fontId="35" fillId="24" borderId="0" xfId="1" applyFont="1" applyFill="1" applyAlignment="1" applyProtection="1">
      <alignment horizontal="left"/>
    </xf>
    <xf numFmtId="0" fontId="31" fillId="0" borderId="0" xfId="0" applyFont="1" applyAlignment="1" applyProtection="1">
      <alignment wrapText="1"/>
    </xf>
    <xf numFmtId="4" fontId="26" fillId="24" borderId="0" xfId="1" applyNumberFormat="1" applyFont="1" applyFill="1" applyProtection="1">
      <protection locked="0"/>
    </xf>
    <xf numFmtId="4" fontId="5" fillId="24" borderId="11" xfId="0" applyNumberFormat="1" applyFont="1" applyFill="1" applyBorder="1" applyAlignment="1" applyProtection="1">
      <alignment horizontal="right"/>
      <protection locked="0"/>
    </xf>
    <xf numFmtId="4" fontId="5" fillId="24" borderId="39" xfId="0" applyNumberFormat="1" applyFont="1" applyFill="1" applyBorder="1" applyAlignment="1" applyProtection="1">
      <alignment horizontal="right"/>
      <protection locked="0"/>
    </xf>
    <xf numFmtId="4" fontId="26" fillId="24" borderId="0" xfId="1" applyNumberFormat="1" applyFont="1" applyFill="1" applyAlignment="1" applyProtection="1">
      <alignment horizontal="right"/>
      <protection locked="0"/>
    </xf>
    <xf numFmtId="4" fontId="31" fillId="24" borderId="11" xfId="0" applyNumberFormat="1" applyFont="1" applyFill="1" applyBorder="1" applyAlignment="1" applyProtection="1">
      <alignment horizontal="right"/>
      <protection locked="0"/>
    </xf>
    <xf numFmtId="4" fontId="31" fillId="24" borderId="39" xfId="0" applyNumberFormat="1" applyFont="1" applyFill="1" applyBorder="1" applyAlignment="1" applyProtection="1">
      <alignment horizontal="right"/>
      <protection locked="0"/>
    </xf>
    <xf numFmtId="4" fontId="31" fillId="24" borderId="57" xfId="1" applyNumberFormat="1" applyFont="1" applyFill="1" applyBorder="1" applyAlignment="1" applyProtection="1">
      <alignment horizontal="right"/>
      <protection locked="0"/>
    </xf>
    <xf numFmtId="4" fontId="31" fillId="24" borderId="20" xfId="1" applyNumberFormat="1" applyFont="1" applyFill="1" applyBorder="1" applyAlignment="1" applyProtection="1">
      <alignment horizontal="right"/>
      <protection locked="0"/>
    </xf>
    <xf numFmtId="4" fontId="31" fillId="24" borderId="0" xfId="0" applyNumberFormat="1" applyFont="1" applyFill="1" applyAlignment="1" applyProtection="1">
      <alignment horizontal="right"/>
      <protection locked="0"/>
    </xf>
    <xf numFmtId="4" fontId="5" fillId="24" borderId="59" xfId="0" applyNumberFormat="1" applyFont="1" applyFill="1" applyBorder="1" applyAlignment="1" applyProtection="1">
      <alignment horizontal="right"/>
      <protection locked="0"/>
    </xf>
    <xf numFmtId="4" fontId="31" fillId="24" borderId="0" xfId="44" applyNumberFormat="1" applyFont="1" applyFill="1" applyBorder="1" applyAlignment="1" applyProtection="1">
      <alignment horizontal="center"/>
      <protection locked="0"/>
    </xf>
    <xf numFmtId="4" fontId="0" fillId="24" borderId="0" xfId="0" applyNumberFormat="1" applyFont="1" applyFill="1" applyProtection="1">
      <protection locked="0"/>
    </xf>
    <xf numFmtId="0" fontId="25" fillId="24" borderId="0" xfId="1" applyFont="1" applyFill="1" applyAlignment="1" applyProtection="1">
      <alignment horizontal="center"/>
    </xf>
    <xf numFmtId="4" fontId="5" fillId="24" borderId="11" xfId="0" applyNumberFormat="1" applyFont="1" applyFill="1" applyBorder="1" applyAlignment="1" applyProtection="1">
      <alignment horizontal="right"/>
    </xf>
    <xf numFmtId="4" fontId="5" fillId="24" borderId="39" xfId="0" applyNumberFormat="1" applyFont="1" applyFill="1" applyBorder="1" applyAlignment="1" applyProtection="1">
      <alignment horizontal="right"/>
    </xf>
    <xf numFmtId="3" fontId="31" fillId="24" borderId="0" xfId="0" applyNumberFormat="1" applyFont="1" applyFill="1" applyBorder="1" applyAlignment="1" applyProtection="1"/>
    <xf numFmtId="4" fontId="31" fillId="24" borderId="0" xfId="0" applyNumberFormat="1" applyFont="1" applyFill="1" applyBorder="1" applyAlignment="1" applyProtection="1"/>
    <xf numFmtId="0" fontId="0" fillId="24" borderId="0" xfId="0" applyFont="1" applyFill="1" applyAlignment="1" applyProtection="1"/>
    <xf numFmtId="4" fontId="5" fillId="24" borderId="11" xfId="0" applyNumberFormat="1" applyFont="1" applyFill="1" applyBorder="1" applyAlignment="1" applyProtection="1">
      <alignment horizontal="right" wrapText="1"/>
    </xf>
    <xf numFmtId="0" fontId="5" fillId="24" borderId="48" xfId="0" applyFont="1" applyFill="1" applyBorder="1" applyAlignment="1" applyProtection="1">
      <alignment horizontal="right"/>
    </xf>
    <xf numFmtId="4" fontId="5" fillId="24" borderId="39" xfId="0" applyNumberFormat="1" applyFont="1" applyFill="1" applyBorder="1" applyAlignment="1" applyProtection="1">
      <alignment horizontal="right" wrapText="1"/>
    </xf>
    <xf numFmtId="0" fontId="5" fillId="24" borderId="42" xfId="0" applyFont="1" applyFill="1" applyBorder="1" applyAlignment="1" applyProtection="1">
      <alignment horizontal="right"/>
    </xf>
    <xf numFmtId="4" fontId="31" fillId="24" borderId="11" xfId="0" applyNumberFormat="1" applyFont="1" applyFill="1" applyBorder="1" applyAlignment="1" applyProtection="1">
      <alignment horizontal="right" wrapText="1"/>
    </xf>
    <xf numFmtId="0" fontId="31" fillId="24" borderId="48" xfId="0" applyFont="1" applyFill="1" applyBorder="1" applyAlignment="1" applyProtection="1">
      <alignment horizontal="right"/>
    </xf>
    <xf numFmtId="4" fontId="31" fillId="24" borderId="39" xfId="0" applyNumberFormat="1" applyFont="1" applyFill="1" applyBorder="1" applyAlignment="1" applyProtection="1">
      <alignment horizontal="right" wrapText="1"/>
    </xf>
    <xf numFmtId="0" fontId="31" fillId="24" borderId="42" xfId="0" applyFont="1" applyFill="1" applyBorder="1" applyAlignment="1" applyProtection="1">
      <alignment horizontal="right"/>
    </xf>
    <xf numFmtId="0" fontId="31" fillId="24" borderId="57" xfId="0" applyFont="1" applyFill="1" applyBorder="1" applyAlignment="1" applyProtection="1">
      <alignment horizontal="right" wrapText="1"/>
    </xf>
    <xf numFmtId="0" fontId="5" fillId="24" borderId="58" xfId="0" applyFont="1" applyFill="1" applyBorder="1" applyAlignment="1" applyProtection="1">
      <alignment horizontal="right"/>
    </xf>
    <xf numFmtId="0" fontId="31" fillId="24" borderId="20" xfId="0" applyFont="1" applyFill="1" applyBorder="1" applyAlignment="1" applyProtection="1">
      <alignment horizontal="right" wrapText="1"/>
    </xf>
    <xf numFmtId="0" fontId="5" fillId="24" borderId="53" xfId="0" applyFont="1" applyFill="1" applyBorder="1" applyAlignment="1" applyProtection="1">
      <alignment horizontal="right"/>
    </xf>
    <xf numFmtId="2" fontId="5" fillId="24" borderId="53" xfId="0" applyNumberFormat="1" applyFont="1" applyFill="1" applyBorder="1" applyAlignment="1" applyProtection="1">
      <alignment horizontal="right" wrapText="1"/>
    </xf>
    <xf numFmtId="0" fontId="39" fillId="24" borderId="20" xfId="0" applyFont="1" applyFill="1" applyBorder="1" applyAlignment="1" applyProtection="1">
      <alignment horizontal="right" wrapText="1"/>
    </xf>
    <xf numFmtId="0" fontId="31" fillId="24" borderId="38" xfId="0" applyFont="1" applyFill="1" applyBorder="1" applyAlignment="1" applyProtection="1">
      <alignment horizontal="right" wrapText="1"/>
    </xf>
    <xf numFmtId="0" fontId="40" fillId="24" borderId="11" xfId="0" applyFont="1" applyFill="1" applyBorder="1" applyAlignment="1" applyProtection="1">
      <alignment horizontal="right"/>
    </xf>
    <xf numFmtId="0" fontId="5" fillId="24" borderId="48" xfId="0" applyFont="1" applyFill="1" applyBorder="1" applyAlignment="1" applyProtection="1">
      <alignment horizontal="right" wrapText="1"/>
    </xf>
    <xf numFmtId="0" fontId="40" fillId="24" borderId="59" xfId="0" applyFont="1" applyFill="1" applyBorder="1" applyAlignment="1" applyProtection="1">
      <alignment horizontal="right"/>
    </xf>
    <xf numFmtId="0" fontId="5" fillId="24" borderId="42" xfId="0" applyFont="1" applyFill="1" applyBorder="1" applyAlignment="1" applyProtection="1">
      <alignment horizontal="right" wrapText="1"/>
    </xf>
    <xf numFmtId="4" fontId="31" fillId="24" borderId="11" xfId="0" applyNumberFormat="1" applyFont="1" applyFill="1" applyBorder="1" applyAlignment="1" applyProtection="1">
      <alignment horizontal="right"/>
    </xf>
    <xf numFmtId="0" fontId="31" fillId="0" borderId="0" xfId="0" applyFont="1" applyAlignment="1" applyProtection="1">
      <alignment wrapText="1"/>
    </xf>
    <xf numFmtId="0" fontId="31" fillId="0" borderId="0" xfId="0" applyFont="1" applyAlignment="1">
      <alignment wrapText="1"/>
    </xf>
    <xf numFmtId="0" fontId="27" fillId="24" borderId="49" xfId="0" applyFont="1" applyFill="1" applyBorder="1" applyAlignment="1">
      <alignment horizontal="left" wrapText="1"/>
    </xf>
    <xf numFmtId="0" fontId="24" fillId="0" borderId="50" xfId="0" applyFont="1" applyBorder="1" applyAlignment="1">
      <alignment horizontal="left" wrapText="1"/>
    </xf>
    <xf numFmtId="0" fontId="24" fillId="0" borderId="51" xfId="0" applyFont="1" applyBorder="1" applyAlignment="1">
      <alignment horizontal="left" wrapText="1"/>
    </xf>
    <xf numFmtId="0" fontId="27" fillId="24" borderId="49" xfId="0" applyFont="1" applyFill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24" fillId="0" borderId="51" xfId="0" applyFont="1" applyBorder="1" applyAlignment="1">
      <alignment horizontal="left"/>
    </xf>
    <xf numFmtId="0" fontId="32" fillId="24" borderId="0" xfId="1" applyFont="1" applyFill="1" applyAlignment="1" applyProtection="1">
      <alignment horizontal="left"/>
    </xf>
    <xf numFmtId="0" fontId="0" fillId="0" borderId="0" xfId="0" applyAlignment="1">
      <alignment horizontal="left"/>
    </xf>
    <xf numFmtId="2" fontId="32" fillId="24" borderId="0" xfId="0" applyNumberFormat="1" applyFont="1" applyFill="1" applyAlignment="1" applyProtection="1">
      <alignment horizontal="left"/>
    </xf>
    <xf numFmtId="2" fontId="0" fillId="0" borderId="0" xfId="0" applyNumberFormat="1" applyFont="1" applyAlignment="1">
      <alignment horizontal="left"/>
    </xf>
  </cellXfs>
  <cellStyles count="6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0" xfId="29"/>
    <cellStyle name="Comma0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iperpovezava 2" xfId="37"/>
    <cellStyle name="Input" xfId="38"/>
    <cellStyle name="Linked Cell" xfId="39"/>
    <cellStyle name="Navadno" xfId="0" builtinId="0"/>
    <cellStyle name="Navadno 2" xfId="40"/>
    <cellStyle name="Navadno 2 2" xfId="54"/>
    <cellStyle name="Navadno 2 3" xfId="57"/>
    <cellStyle name="Navadno 3" xfId="41"/>
    <cellStyle name="Navadno 3 2" xfId="42"/>
    <cellStyle name="Navadno 4" xfId="43"/>
    <cellStyle name="Navadno 5" xfId="1"/>
    <cellStyle name="Navadno 5 2" xfId="56"/>
    <cellStyle name="Navadno_List1" xfId="44"/>
    <cellStyle name="Neutral" xfId="45"/>
    <cellStyle name="Normal_I-BREZOV" xfId="55"/>
    <cellStyle name="Note" xfId="46"/>
    <cellStyle name="Note 2" xfId="47"/>
    <cellStyle name="Output" xfId="48"/>
    <cellStyle name="Title" xfId="49"/>
    <cellStyle name="Total" xfId="50"/>
    <cellStyle name="Valuta 2" xfId="53"/>
    <cellStyle name="Valuta 2 2" xfId="58"/>
    <cellStyle name="Valuta 3" xfId="59"/>
    <cellStyle name="Vejica 2" xfId="51"/>
    <cellStyle name="Warning Tex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POPIS DEL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List1!$A$2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7-4C2D-8495-C481F9CA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152544"/>
        <c:axId val="439153528"/>
      </c:barChart>
      <c:catAx>
        <c:axId val="439152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9153528"/>
        <c:crosses val="autoZero"/>
        <c:auto val="1"/>
        <c:lblAlgn val="ctr"/>
        <c:lblOffset val="100"/>
        <c:noMultiLvlLbl val="0"/>
      </c:catAx>
      <c:valAx>
        <c:axId val="43915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915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Grafikon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BreakPreview" zoomScaleNormal="100" zoomScaleSheetLayoutView="100" workbookViewId="0">
      <selection activeCell="I57" sqref="I57"/>
    </sheetView>
  </sheetViews>
  <sheetFormatPr defaultRowHeight="15" x14ac:dyDescent="0.25"/>
  <cols>
    <col min="1" max="1" width="13.5703125" style="11" customWidth="1"/>
    <col min="2" max="2" width="18.5703125" style="11" customWidth="1"/>
    <col min="3" max="3" width="10.7109375" style="11" customWidth="1"/>
    <col min="4" max="4" width="23.85546875" style="11" customWidth="1"/>
    <col min="5" max="5" width="12.42578125" style="53" customWidth="1"/>
    <col min="6" max="6" width="12" style="54" customWidth="1"/>
    <col min="7" max="7" width="13.28515625" style="54" customWidth="1"/>
    <col min="8" max="8" width="12.85546875" style="215" customWidth="1"/>
    <col min="9" max="9" width="9.140625" style="241"/>
    <col min="10" max="10" width="11.7109375" style="247" bestFit="1" customWidth="1"/>
    <col min="11" max="11" width="9.7109375" style="17" customWidth="1"/>
    <col min="12" max="12" width="15.5703125" style="9" customWidth="1"/>
    <col min="13" max="13" width="9.140625" style="5"/>
    <col min="14" max="14" width="16.85546875" style="12" bestFit="1" customWidth="1"/>
    <col min="15" max="15" width="17.85546875" style="101" customWidth="1"/>
    <col min="16" max="18" width="9.140625" style="12"/>
    <col min="19" max="16384" width="9.140625" style="1"/>
  </cols>
  <sheetData>
    <row r="1" spans="1:18" ht="18" x14ac:dyDescent="0.25">
      <c r="A1" s="228" t="s">
        <v>108</v>
      </c>
      <c r="B1" s="7"/>
      <c r="C1" s="7"/>
      <c r="D1" s="8"/>
      <c r="E1" s="55"/>
      <c r="F1" s="56"/>
      <c r="G1" s="56"/>
      <c r="H1" s="56"/>
      <c r="I1" s="230"/>
      <c r="J1" s="242"/>
      <c r="K1" s="84"/>
      <c r="L1" s="82"/>
      <c r="M1" s="2"/>
      <c r="N1" s="14"/>
      <c r="O1" s="102"/>
    </row>
    <row r="2" spans="1:18" ht="15.75" x14ac:dyDescent="0.25">
      <c r="A2" s="79" t="s">
        <v>109</v>
      </c>
      <c r="B2" s="7"/>
      <c r="C2" s="7"/>
      <c r="D2" s="8"/>
      <c r="E2" s="55"/>
      <c r="F2" s="56"/>
      <c r="G2" s="56"/>
      <c r="H2" s="56"/>
      <c r="I2" s="230"/>
      <c r="J2" s="242"/>
      <c r="K2" s="84"/>
      <c r="L2" s="82"/>
      <c r="M2" s="2"/>
      <c r="N2" s="14"/>
      <c r="O2" s="102"/>
    </row>
    <row r="3" spans="1:18" ht="15.75" x14ac:dyDescent="0.25">
      <c r="A3" s="79"/>
      <c r="B3" s="7"/>
      <c r="C3" s="7"/>
      <c r="D3" s="8"/>
      <c r="E3" s="55"/>
      <c r="F3" s="56"/>
      <c r="G3" s="56"/>
      <c r="H3" s="56"/>
      <c r="I3" s="230"/>
      <c r="J3" s="242"/>
      <c r="K3" s="84"/>
      <c r="L3" s="82"/>
      <c r="M3" s="2"/>
      <c r="N3" s="14"/>
      <c r="O3" s="102"/>
    </row>
    <row r="4" spans="1:18" x14ac:dyDescent="0.25">
      <c r="A4" s="80" t="s">
        <v>55</v>
      </c>
      <c r="B4" s="7"/>
      <c r="C4" s="7"/>
      <c r="D4" s="8"/>
      <c r="E4" s="55"/>
      <c r="F4" s="56"/>
      <c r="G4" s="56"/>
      <c r="H4" s="56"/>
      <c r="I4" s="230"/>
      <c r="J4" s="242"/>
      <c r="K4" s="84"/>
      <c r="L4" s="82"/>
      <c r="M4" s="2"/>
      <c r="N4" s="14"/>
      <c r="O4" s="102"/>
    </row>
    <row r="5" spans="1:18" ht="21.75" customHeight="1" thickBot="1" x14ac:dyDescent="0.3">
      <c r="A5" s="6"/>
      <c r="B5" s="7"/>
      <c r="C5" s="7"/>
      <c r="D5" s="8"/>
      <c r="E5" s="55"/>
      <c r="F5" s="56"/>
      <c r="G5" s="56"/>
      <c r="H5" s="56"/>
      <c r="I5" s="230"/>
      <c r="J5" s="242"/>
      <c r="K5" s="84"/>
      <c r="L5" s="82"/>
      <c r="M5" s="2"/>
      <c r="N5" s="14"/>
      <c r="O5" s="102"/>
    </row>
    <row r="6" spans="1:18" ht="27" thickBot="1" x14ac:dyDescent="0.3">
      <c r="A6" s="201" t="s">
        <v>75</v>
      </c>
      <c r="B6" s="195" t="s">
        <v>76</v>
      </c>
      <c r="C6" s="195" t="s">
        <v>77</v>
      </c>
      <c r="D6" s="195" t="s">
        <v>78</v>
      </c>
      <c r="E6" s="196" t="s">
        <v>79</v>
      </c>
      <c r="F6" s="196" t="s">
        <v>80</v>
      </c>
      <c r="G6" s="196" t="s">
        <v>81</v>
      </c>
      <c r="H6" s="196" t="s">
        <v>82</v>
      </c>
      <c r="I6" s="202" t="s">
        <v>83</v>
      </c>
      <c r="J6" s="203" t="s">
        <v>84</v>
      </c>
      <c r="K6" s="204" t="s">
        <v>85</v>
      </c>
      <c r="L6" s="205" t="s">
        <v>94</v>
      </c>
      <c r="M6" s="85"/>
      <c r="N6" s="14"/>
      <c r="O6" s="14"/>
    </row>
    <row r="7" spans="1:18" x14ac:dyDescent="0.25">
      <c r="A7" s="159">
        <v>1</v>
      </c>
      <c r="B7" s="160" t="s">
        <v>1</v>
      </c>
      <c r="C7" s="160">
        <v>1260</v>
      </c>
      <c r="D7" s="160" t="s">
        <v>2</v>
      </c>
      <c r="E7" s="161">
        <v>8800</v>
      </c>
      <c r="F7" s="162">
        <f>+E7+G7</f>
        <v>10000</v>
      </c>
      <c r="G7" s="162">
        <v>1200</v>
      </c>
      <c r="H7" s="162">
        <v>1800</v>
      </c>
      <c r="I7" s="231">
        <v>0</v>
      </c>
      <c r="J7" s="243">
        <f>ROUND(H7*I7,2)</f>
        <v>0</v>
      </c>
      <c r="K7" s="248"/>
      <c r="L7" s="249" t="s">
        <v>3</v>
      </c>
      <c r="M7" s="87"/>
      <c r="N7" s="14"/>
      <c r="O7" s="14"/>
    </row>
    <row r="8" spans="1:18" x14ac:dyDescent="0.25">
      <c r="A8" s="122">
        <v>2</v>
      </c>
      <c r="B8" s="123" t="s">
        <v>0</v>
      </c>
      <c r="C8" s="123">
        <v>370</v>
      </c>
      <c r="D8" s="123" t="s">
        <v>8</v>
      </c>
      <c r="E8" s="111">
        <v>1200</v>
      </c>
      <c r="F8" s="86">
        <f t="shared" ref="F8:F10" si="0">+E8+G8</f>
        <v>3000</v>
      </c>
      <c r="G8" s="86">
        <v>1800</v>
      </c>
      <c r="H8" s="86">
        <v>2500</v>
      </c>
      <c r="I8" s="232">
        <v>0</v>
      </c>
      <c r="J8" s="244">
        <f>ROUND(H8*I8,2)</f>
        <v>0</v>
      </c>
      <c r="K8" s="250"/>
      <c r="L8" s="251" t="s">
        <v>9</v>
      </c>
      <c r="M8" s="87"/>
      <c r="N8" s="14"/>
      <c r="O8" s="14"/>
    </row>
    <row r="9" spans="1:18" x14ac:dyDescent="0.25">
      <c r="A9" s="122">
        <v>3</v>
      </c>
      <c r="B9" s="123" t="s">
        <v>10</v>
      </c>
      <c r="C9" s="123">
        <v>281</v>
      </c>
      <c r="D9" s="123" t="s">
        <v>11</v>
      </c>
      <c r="E9" s="112" t="s">
        <v>4</v>
      </c>
      <c r="F9" s="86">
        <v>10200</v>
      </c>
      <c r="G9" s="86">
        <v>10200</v>
      </c>
      <c r="H9" s="86">
        <v>3500</v>
      </c>
      <c r="I9" s="232">
        <v>0</v>
      </c>
      <c r="J9" s="244">
        <f>ROUND(H9*I9,2)</f>
        <v>0</v>
      </c>
      <c r="K9" s="250"/>
      <c r="L9" s="251" t="s">
        <v>7</v>
      </c>
      <c r="M9" s="87"/>
      <c r="N9" s="14"/>
      <c r="O9" s="14"/>
    </row>
    <row r="10" spans="1:18" x14ac:dyDescent="0.25">
      <c r="A10" s="122">
        <v>4</v>
      </c>
      <c r="B10" s="123" t="s">
        <v>0</v>
      </c>
      <c r="C10" s="123">
        <v>330</v>
      </c>
      <c r="D10" s="123" t="s">
        <v>13</v>
      </c>
      <c r="E10" s="111">
        <v>1500</v>
      </c>
      <c r="F10" s="86">
        <f t="shared" si="0"/>
        <v>2000</v>
      </c>
      <c r="G10" s="86">
        <v>500</v>
      </c>
      <c r="H10" s="86">
        <v>1200</v>
      </c>
      <c r="I10" s="232">
        <v>0</v>
      </c>
      <c r="J10" s="244">
        <f>ROUND(H10*I10,2)</f>
        <v>0</v>
      </c>
      <c r="K10" s="250"/>
      <c r="L10" s="251" t="s">
        <v>12</v>
      </c>
      <c r="M10" s="87"/>
      <c r="N10" s="14"/>
      <c r="O10" s="14"/>
    </row>
    <row r="11" spans="1:18" x14ac:dyDescent="0.25">
      <c r="A11" s="122">
        <v>5</v>
      </c>
      <c r="B11" s="123" t="s">
        <v>0</v>
      </c>
      <c r="C11" s="123">
        <v>332</v>
      </c>
      <c r="D11" s="123" t="s">
        <v>14</v>
      </c>
      <c r="E11" s="111" t="s">
        <v>5</v>
      </c>
      <c r="F11" s="86">
        <v>1500</v>
      </c>
      <c r="G11" s="86">
        <v>1000</v>
      </c>
      <c r="H11" s="86">
        <v>1508</v>
      </c>
      <c r="I11" s="232">
        <v>0</v>
      </c>
      <c r="J11" s="244">
        <f>ROUND(H11*I11,2)</f>
        <v>0</v>
      </c>
      <c r="K11" s="250"/>
      <c r="L11" s="251" t="s">
        <v>15</v>
      </c>
      <c r="M11" s="87"/>
      <c r="N11" s="14"/>
      <c r="O11" s="14"/>
    </row>
    <row r="12" spans="1:18" s="208" customFormat="1" ht="15.75" thickBot="1" x14ac:dyDescent="0.3">
      <c r="A12" s="170" t="s">
        <v>96</v>
      </c>
      <c r="B12" s="270" t="s">
        <v>95</v>
      </c>
      <c r="C12" s="271"/>
      <c r="D12" s="271"/>
      <c r="E12" s="271"/>
      <c r="F12" s="272"/>
      <c r="G12" s="176">
        <f>+SUM(G7:G11)</f>
        <v>14700</v>
      </c>
      <c r="H12" s="176">
        <f>+SUM(H7:H11)</f>
        <v>10508</v>
      </c>
      <c r="I12" s="209"/>
      <c r="J12" s="177">
        <f>+SUM(J7:J11)</f>
        <v>0</v>
      </c>
      <c r="K12" s="178"/>
      <c r="L12" s="158"/>
      <c r="M12" s="88"/>
      <c r="N12" s="206"/>
      <c r="O12" s="206"/>
      <c r="P12" s="207"/>
      <c r="Q12" s="207"/>
      <c r="R12" s="207"/>
    </row>
    <row r="13" spans="1:18" x14ac:dyDescent="0.25">
      <c r="A13" s="124"/>
      <c r="B13" s="125"/>
      <c r="C13" s="125"/>
      <c r="D13" s="125"/>
      <c r="E13" s="55"/>
      <c r="F13" s="56"/>
      <c r="G13" s="56"/>
      <c r="H13" s="56"/>
      <c r="I13" s="233"/>
      <c r="J13" s="125"/>
      <c r="K13" s="126"/>
      <c r="L13" s="127"/>
      <c r="M13" s="2"/>
      <c r="N13" s="14"/>
      <c r="O13" s="102"/>
    </row>
    <row r="14" spans="1:18" x14ac:dyDescent="0.25">
      <c r="A14" s="124"/>
      <c r="B14" s="125"/>
      <c r="C14" s="125"/>
      <c r="D14" s="125"/>
      <c r="E14" s="55"/>
      <c r="F14" s="56"/>
      <c r="G14" s="56"/>
      <c r="H14" s="56"/>
      <c r="I14" s="233"/>
      <c r="J14" s="125"/>
      <c r="K14" s="126"/>
      <c r="L14" s="127"/>
      <c r="M14" s="2"/>
      <c r="N14" s="14"/>
      <c r="O14" s="102"/>
    </row>
    <row r="15" spans="1:18" x14ac:dyDescent="0.25">
      <c r="A15" s="276" t="s">
        <v>97</v>
      </c>
      <c r="B15" s="277"/>
      <c r="C15" s="125"/>
      <c r="D15" s="125"/>
      <c r="E15" s="55"/>
      <c r="F15" s="56"/>
      <c r="G15" s="56"/>
      <c r="H15" s="56"/>
      <c r="I15" s="233"/>
      <c r="J15" s="125"/>
      <c r="K15" s="126"/>
      <c r="L15" s="127"/>
      <c r="M15" s="2"/>
      <c r="N15" s="14"/>
      <c r="O15" s="102"/>
    </row>
    <row r="16" spans="1:18" ht="15.75" thickBot="1" x14ac:dyDescent="0.3">
      <c r="A16" s="124"/>
      <c r="B16" s="125"/>
      <c r="C16" s="125"/>
      <c r="D16" s="125"/>
      <c r="E16" s="55"/>
      <c r="F16" s="56"/>
      <c r="G16" s="56"/>
      <c r="H16" s="56"/>
      <c r="I16" s="233"/>
      <c r="J16" s="125"/>
      <c r="K16" s="126"/>
      <c r="L16" s="127"/>
      <c r="M16" s="2"/>
      <c r="N16" s="14"/>
      <c r="O16" s="102"/>
    </row>
    <row r="17" spans="1:26" s="10" customFormat="1" ht="27" thickBot="1" x14ac:dyDescent="0.3">
      <c r="A17" s="201" t="s">
        <v>75</v>
      </c>
      <c r="B17" s="195" t="s">
        <v>76</v>
      </c>
      <c r="C17" s="195" t="s">
        <v>77</v>
      </c>
      <c r="D17" s="195" t="s">
        <v>78</v>
      </c>
      <c r="E17" s="196" t="s">
        <v>79</v>
      </c>
      <c r="F17" s="196" t="s">
        <v>80</v>
      </c>
      <c r="G17" s="196" t="s">
        <v>81</v>
      </c>
      <c r="H17" s="196" t="s">
        <v>82</v>
      </c>
      <c r="I17" s="202" t="s">
        <v>83</v>
      </c>
      <c r="J17" s="203" t="s">
        <v>84</v>
      </c>
      <c r="K17" s="204" t="s">
        <v>85</v>
      </c>
      <c r="L17" s="205" t="s">
        <v>94</v>
      </c>
      <c r="M17" s="89"/>
      <c r="N17" s="104"/>
      <c r="O17" s="105"/>
      <c r="P17" s="104"/>
      <c r="Q17" s="104"/>
      <c r="R17" s="104"/>
    </row>
    <row r="18" spans="1:26" s="10" customFormat="1" x14ac:dyDescent="0.25">
      <c r="A18" s="128">
        <v>1</v>
      </c>
      <c r="B18" s="167" t="s">
        <v>16</v>
      </c>
      <c r="C18" s="167">
        <v>1031</v>
      </c>
      <c r="D18" s="167" t="s">
        <v>17</v>
      </c>
      <c r="E18" s="168">
        <v>4000</v>
      </c>
      <c r="F18" s="169">
        <f>+E18+G18</f>
        <v>5586</v>
      </c>
      <c r="G18" s="169">
        <v>1586</v>
      </c>
      <c r="H18" s="169">
        <v>2974</v>
      </c>
      <c r="I18" s="234">
        <v>0</v>
      </c>
      <c r="J18" s="267">
        <f>ROUND(H18*I18,2)</f>
        <v>0</v>
      </c>
      <c r="K18" s="252"/>
      <c r="L18" s="253" t="s">
        <v>73</v>
      </c>
      <c r="M18" s="90"/>
      <c r="N18" s="104"/>
      <c r="O18" s="105"/>
      <c r="P18" s="105"/>
      <c r="Q18" s="104"/>
      <c r="R18" s="104"/>
    </row>
    <row r="19" spans="1:26" s="10" customFormat="1" x14ac:dyDescent="0.25">
      <c r="A19" s="128">
        <f>+A18+1</f>
        <v>2</v>
      </c>
      <c r="B19" s="163" t="s">
        <v>18</v>
      </c>
      <c r="C19" s="163">
        <v>1003</v>
      </c>
      <c r="D19" s="163" t="s">
        <v>19</v>
      </c>
      <c r="E19" s="112" t="s">
        <v>20</v>
      </c>
      <c r="F19" s="164">
        <f>900+G19</f>
        <v>3874</v>
      </c>
      <c r="G19" s="164">
        <v>2974</v>
      </c>
      <c r="H19" s="164">
        <v>2181</v>
      </c>
      <c r="I19" s="235">
        <v>0</v>
      </c>
      <c r="J19" s="267">
        <f t="shared" ref="J19:J23" si="1">ROUND(H19*I19,2)</f>
        <v>0</v>
      </c>
      <c r="K19" s="254"/>
      <c r="L19" s="255" t="s">
        <v>74</v>
      </c>
      <c r="M19" s="90"/>
      <c r="N19" s="104"/>
      <c r="O19" s="105"/>
      <c r="P19" s="105"/>
      <c r="Q19" s="104"/>
      <c r="R19" s="104"/>
    </row>
    <row r="20" spans="1:26" s="10" customFormat="1" x14ac:dyDescent="0.25">
      <c r="A20" s="128">
        <f t="shared" ref="A20:A23" si="2">+A19+1</f>
        <v>3</v>
      </c>
      <c r="B20" s="163" t="s">
        <v>18</v>
      </c>
      <c r="C20" s="163">
        <v>1003</v>
      </c>
      <c r="D20" s="163" t="s">
        <v>19</v>
      </c>
      <c r="E20" s="112">
        <v>7900</v>
      </c>
      <c r="F20" s="164">
        <f>+E20+G20</f>
        <v>8197</v>
      </c>
      <c r="G20" s="164">
        <v>297</v>
      </c>
      <c r="H20" s="164">
        <v>595</v>
      </c>
      <c r="I20" s="235">
        <v>0</v>
      </c>
      <c r="J20" s="267">
        <f t="shared" si="1"/>
        <v>0</v>
      </c>
      <c r="K20" s="254"/>
      <c r="L20" s="255" t="s">
        <v>74</v>
      </c>
      <c r="M20" s="90"/>
      <c r="N20" s="104"/>
      <c r="O20" s="105"/>
      <c r="P20" s="105"/>
      <c r="Q20" s="104"/>
      <c r="R20" s="104"/>
    </row>
    <row r="21" spans="1:26" s="10" customFormat="1" x14ac:dyDescent="0.25">
      <c r="A21" s="128">
        <f t="shared" si="2"/>
        <v>4</v>
      </c>
      <c r="B21" s="163" t="s">
        <v>18</v>
      </c>
      <c r="C21" s="123">
        <v>1004</v>
      </c>
      <c r="D21" s="163" t="s">
        <v>21</v>
      </c>
      <c r="E21" s="111">
        <v>1000</v>
      </c>
      <c r="F21" s="164">
        <f t="shared" ref="F21:F23" si="3">+E21+G21</f>
        <v>2983</v>
      </c>
      <c r="G21" s="164">
        <v>1983</v>
      </c>
      <c r="H21" s="164">
        <v>1586</v>
      </c>
      <c r="I21" s="235">
        <v>0</v>
      </c>
      <c r="J21" s="267">
        <f t="shared" si="1"/>
        <v>0</v>
      </c>
      <c r="K21" s="254"/>
      <c r="L21" s="255" t="s">
        <v>74</v>
      </c>
      <c r="M21" s="90"/>
      <c r="N21" s="104"/>
      <c r="O21" s="105"/>
      <c r="P21" s="105"/>
      <c r="Q21" s="104"/>
      <c r="R21" s="104"/>
    </row>
    <row r="22" spans="1:26" s="10" customFormat="1" x14ac:dyDescent="0.25">
      <c r="A22" s="128">
        <f t="shared" si="2"/>
        <v>5</v>
      </c>
      <c r="B22" s="123" t="s">
        <v>18</v>
      </c>
      <c r="C22" s="123">
        <v>1004</v>
      </c>
      <c r="D22" s="123" t="s">
        <v>21</v>
      </c>
      <c r="E22" s="112">
        <v>6000</v>
      </c>
      <c r="F22" s="164">
        <f t="shared" si="3"/>
        <v>9470</v>
      </c>
      <c r="G22" s="164">
        <v>3470</v>
      </c>
      <c r="H22" s="164">
        <v>2776</v>
      </c>
      <c r="I22" s="235">
        <v>0</v>
      </c>
      <c r="J22" s="267">
        <f t="shared" si="1"/>
        <v>0</v>
      </c>
      <c r="K22" s="254"/>
      <c r="L22" s="255" t="s">
        <v>73</v>
      </c>
      <c r="M22" s="90"/>
      <c r="N22" s="104"/>
      <c r="O22" s="105"/>
      <c r="P22" s="105"/>
      <c r="Q22" s="104"/>
      <c r="R22" s="104"/>
    </row>
    <row r="23" spans="1:26" s="10" customFormat="1" x14ac:dyDescent="0.25">
      <c r="A23" s="128">
        <f t="shared" si="2"/>
        <v>6</v>
      </c>
      <c r="B23" s="163" t="s">
        <v>18</v>
      </c>
      <c r="C23" s="163">
        <v>1004</v>
      </c>
      <c r="D23" s="163" t="s">
        <v>21</v>
      </c>
      <c r="E23" s="112">
        <v>10500</v>
      </c>
      <c r="F23" s="164">
        <f t="shared" si="3"/>
        <v>10698</v>
      </c>
      <c r="G23" s="164">
        <v>198</v>
      </c>
      <c r="H23" s="164">
        <v>395</v>
      </c>
      <c r="I23" s="235">
        <v>0</v>
      </c>
      <c r="J23" s="267">
        <f t="shared" si="1"/>
        <v>0</v>
      </c>
      <c r="K23" s="254"/>
      <c r="L23" s="255" t="s">
        <v>73</v>
      </c>
      <c r="M23" s="90"/>
      <c r="N23" s="104"/>
      <c r="O23" s="105"/>
      <c r="P23" s="105"/>
      <c r="Q23" s="104"/>
      <c r="R23" s="104"/>
    </row>
    <row r="24" spans="1:26" s="211" customFormat="1" thickBot="1" x14ac:dyDescent="0.25">
      <c r="A24" s="165" t="s">
        <v>96</v>
      </c>
      <c r="B24" s="273" t="s">
        <v>95</v>
      </c>
      <c r="C24" s="274"/>
      <c r="D24" s="274"/>
      <c r="E24" s="274"/>
      <c r="F24" s="275"/>
      <c r="G24" s="176">
        <f>+SUM(G18:G23)</f>
        <v>10508</v>
      </c>
      <c r="H24" s="176">
        <f>+SUM(H18:H23)</f>
        <v>10507</v>
      </c>
      <c r="I24" s="209"/>
      <c r="J24" s="177">
        <f>+SUM(J18:J23)</f>
        <v>0</v>
      </c>
      <c r="K24" s="178"/>
      <c r="L24" s="166"/>
      <c r="M24" s="91"/>
      <c r="N24" s="97"/>
      <c r="O24" s="102"/>
      <c r="P24" s="210"/>
      <c r="Q24" s="210"/>
      <c r="R24" s="210"/>
    </row>
    <row r="25" spans="1:26" x14ac:dyDescent="0.25">
      <c r="A25" s="124"/>
      <c r="B25" s="125"/>
      <c r="C25" s="125"/>
      <c r="D25" s="125"/>
      <c r="E25" s="55"/>
      <c r="F25" s="56"/>
      <c r="G25" s="56"/>
      <c r="H25" s="56"/>
      <c r="I25" s="233"/>
      <c r="J25" s="125"/>
      <c r="K25" s="126"/>
      <c r="L25" s="127"/>
      <c r="M25" s="2"/>
      <c r="N25" s="14"/>
      <c r="O25" s="102"/>
    </row>
    <row r="26" spans="1:26" x14ac:dyDescent="0.25">
      <c r="A26" s="276" t="s">
        <v>98</v>
      </c>
      <c r="B26" s="277"/>
      <c r="C26" s="125"/>
      <c r="D26" s="125"/>
      <c r="E26" s="55"/>
      <c r="F26" s="56"/>
      <c r="G26" s="56"/>
      <c r="H26" s="56"/>
      <c r="I26" s="233"/>
      <c r="J26" s="125"/>
      <c r="K26" s="126"/>
      <c r="L26" s="127"/>
      <c r="M26" s="2"/>
      <c r="N26" s="14"/>
      <c r="O26" s="102"/>
    </row>
    <row r="27" spans="1:26" ht="15.75" thickBot="1" x14ac:dyDescent="0.3">
      <c r="A27" s="124"/>
      <c r="B27" s="125"/>
      <c r="C27" s="125"/>
      <c r="D27" s="125"/>
      <c r="E27" s="55"/>
      <c r="F27" s="56"/>
      <c r="G27" s="56"/>
      <c r="H27" s="56"/>
      <c r="I27" s="233"/>
      <c r="J27" s="125"/>
      <c r="K27" s="126"/>
      <c r="L27" s="127"/>
      <c r="M27" s="2"/>
      <c r="N27" s="14"/>
      <c r="O27" s="102"/>
    </row>
    <row r="28" spans="1:26" ht="27" thickBot="1" x14ac:dyDescent="0.3">
      <c r="A28" s="201" t="s">
        <v>75</v>
      </c>
      <c r="B28" s="195" t="s">
        <v>76</v>
      </c>
      <c r="C28" s="195" t="s">
        <v>77</v>
      </c>
      <c r="D28" s="195" t="s">
        <v>78</v>
      </c>
      <c r="E28" s="196" t="s">
        <v>79</v>
      </c>
      <c r="F28" s="196" t="s">
        <v>80</v>
      </c>
      <c r="G28" s="196" t="s">
        <v>81</v>
      </c>
      <c r="H28" s="196" t="s">
        <v>82</v>
      </c>
      <c r="I28" s="202" t="s">
        <v>83</v>
      </c>
      <c r="J28" s="203" t="s">
        <v>84</v>
      </c>
      <c r="K28" s="204" t="s">
        <v>85</v>
      </c>
      <c r="L28" s="205" t="s">
        <v>94</v>
      </c>
      <c r="M28" s="2"/>
      <c r="N28" s="14"/>
      <c r="O28" s="102"/>
    </row>
    <row r="29" spans="1:26" s="121" customFormat="1" x14ac:dyDescent="0.25">
      <c r="A29" s="180">
        <v>1</v>
      </c>
      <c r="B29" s="181">
        <v>409</v>
      </c>
      <c r="C29" s="181">
        <v>308</v>
      </c>
      <c r="D29" s="197" t="s">
        <v>67</v>
      </c>
      <c r="E29" s="182">
        <v>2700</v>
      </c>
      <c r="F29" s="183">
        <f t="shared" ref="F29:F36" si="4">+E29+G29</f>
        <v>3400</v>
      </c>
      <c r="G29" s="183">
        <v>700</v>
      </c>
      <c r="H29" s="182">
        <v>1500</v>
      </c>
      <c r="I29" s="236">
        <v>0</v>
      </c>
      <c r="J29" s="184">
        <f t="shared" ref="J29:J36" si="5">ROUND(H29*I29,2)</f>
        <v>0</v>
      </c>
      <c r="K29" s="256"/>
      <c r="L29" s="257" t="s">
        <v>62</v>
      </c>
      <c r="M29" s="3"/>
      <c r="N29" s="15"/>
      <c r="O29" s="102"/>
      <c r="P29" s="12"/>
      <c r="Q29" s="12"/>
      <c r="R29" s="12"/>
      <c r="S29" s="1"/>
      <c r="T29" s="1"/>
      <c r="U29" s="1"/>
      <c r="V29" s="1"/>
      <c r="W29" s="1"/>
      <c r="X29" s="1"/>
      <c r="Y29" s="1"/>
      <c r="Z29" s="1"/>
    </row>
    <row r="30" spans="1:26" s="121" customFormat="1" x14ac:dyDescent="0.25">
      <c r="A30" s="171">
        <f>+A29+1</f>
        <v>2</v>
      </c>
      <c r="B30" s="129">
        <v>404</v>
      </c>
      <c r="C30" s="129">
        <v>1380</v>
      </c>
      <c r="D30" s="198" t="s">
        <v>68</v>
      </c>
      <c r="E30" s="113">
        <v>8300</v>
      </c>
      <c r="F30" s="92">
        <f t="shared" si="4"/>
        <v>9500</v>
      </c>
      <c r="G30" s="92">
        <v>1200</v>
      </c>
      <c r="H30" s="92">
        <v>2500</v>
      </c>
      <c r="I30" s="237">
        <v>0</v>
      </c>
      <c r="J30" s="130">
        <f t="shared" si="5"/>
        <v>0</v>
      </c>
      <c r="K30" s="258"/>
      <c r="L30" s="259" t="s">
        <v>63</v>
      </c>
      <c r="M30" s="3"/>
      <c r="N30" s="15"/>
      <c r="O30" s="102"/>
      <c r="P30" s="12"/>
      <c r="Q30" s="12"/>
      <c r="R30" s="12"/>
      <c r="S30" s="1"/>
      <c r="T30" s="1"/>
      <c r="U30" s="1"/>
      <c r="V30" s="1"/>
      <c r="W30" s="1"/>
      <c r="X30" s="1"/>
      <c r="Y30" s="1"/>
      <c r="Z30" s="1"/>
    </row>
    <row r="31" spans="1:26" s="157" customFormat="1" ht="14.25" x14ac:dyDescent="0.2">
      <c r="A31" s="171">
        <f t="shared" ref="A31" si="6">+A30+1</f>
        <v>3</v>
      </c>
      <c r="B31" s="129">
        <v>409</v>
      </c>
      <c r="C31" s="129">
        <v>307</v>
      </c>
      <c r="D31" s="198" t="s">
        <v>66</v>
      </c>
      <c r="E31" s="92">
        <v>3000</v>
      </c>
      <c r="F31" s="92">
        <f>+E31+G31</f>
        <v>3500</v>
      </c>
      <c r="G31" s="92">
        <v>500</v>
      </c>
      <c r="H31" s="113">
        <v>1000</v>
      </c>
      <c r="I31" s="237">
        <v>0</v>
      </c>
      <c r="J31" s="130">
        <f t="shared" si="5"/>
        <v>0</v>
      </c>
      <c r="K31" s="154"/>
      <c r="L31" s="259" t="s">
        <v>62</v>
      </c>
      <c r="M31" s="3"/>
      <c r="N31" s="155"/>
      <c r="O31" s="102"/>
      <c r="P31" s="156"/>
      <c r="Q31" s="156"/>
      <c r="R31" s="156"/>
      <c r="S31" s="83"/>
      <c r="T31" s="83"/>
      <c r="U31" s="83"/>
      <c r="V31" s="83"/>
      <c r="W31" s="83"/>
      <c r="X31" s="83"/>
      <c r="Y31" s="83"/>
      <c r="Z31" s="83"/>
    </row>
    <row r="32" spans="1:26" s="121" customFormat="1" x14ac:dyDescent="0.25">
      <c r="A32" s="171">
        <f t="shared" ref="A32:A36" si="7">+A31+1</f>
        <v>4</v>
      </c>
      <c r="B32" s="129">
        <v>409</v>
      </c>
      <c r="C32" s="129">
        <v>311</v>
      </c>
      <c r="D32" s="198" t="s">
        <v>69</v>
      </c>
      <c r="E32" s="113">
        <v>8000</v>
      </c>
      <c r="F32" s="92">
        <f t="shared" si="4"/>
        <v>8960</v>
      </c>
      <c r="G32" s="92">
        <v>960</v>
      </c>
      <c r="H32" s="113">
        <v>1500</v>
      </c>
      <c r="I32" s="237">
        <v>0</v>
      </c>
      <c r="J32" s="130">
        <f t="shared" si="5"/>
        <v>0</v>
      </c>
      <c r="K32" s="258"/>
      <c r="L32" s="259" t="s">
        <v>64</v>
      </c>
      <c r="M32" s="3"/>
      <c r="N32" s="15"/>
      <c r="O32" s="102"/>
      <c r="P32" s="12"/>
      <c r="Q32" s="12"/>
      <c r="R32" s="12"/>
      <c r="S32" s="1"/>
      <c r="T32" s="1"/>
      <c r="U32" s="1"/>
      <c r="V32" s="1"/>
      <c r="W32" s="1"/>
      <c r="X32" s="1"/>
      <c r="Y32" s="1"/>
      <c r="Z32" s="1"/>
    </row>
    <row r="33" spans="1:26" s="121" customFormat="1" ht="30.75" customHeight="1" x14ac:dyDescent="0.25">
      <c r="A33" s="171">
        <f t="shared" si="7"/>
        <v>5</v>
      </c>
      <c r="B33" s="129">
        <v>409</v>
      </c>
      <c r="C33" s="129">
        <v>311</v>
      </c>
      <c r="D33" s="198" t="s">
        <v>69</v>
      </c>
      <c r="E33" s="113">
        <v>4000</v>
      </c>
      <c r="F33" s="92">
        <f t="shared" si="4"/>
        <v>8700</v>
      </c>
      <c r="G33" s="92">
        <v>4700</v>
      </c>
      <c r="H33" s="113">
        <v>700</v>
      </c>
      <c r="I33" s="237">
        <v>0</v>
      </c>
      <c r="J33" s="130">
        <f t="shared" si="5"/>
        <v>0</v>
      </c>
      <c r="K33" s="258" t="s">
        <v>86</v>
      </c>
      <c r="L33" s="260" t="s">
        <v>100</v>
      </c>
      <c r="M33" s="3"/>
      <c r="N33" s="15"/>
      <c r="O33" s="102"/>
      <c r="P33" s="12"/>
      <c r="Q33" s="12"/>
      <c r="R33" s="12"/>
      <c r="S33" s="1"/>
      <c r="T33" s="1"/>
      <c r="U33" s="1"/>
      <c r="V33" s="1"/>
      <c r="W33" s="1"/>
      <c r="X33" s="1"/>
      <c r="Y33" s="1"/>
      <c r="Z33" s="1"/>
    </row>
    <row r="34" spans="1:26" s="121" customFormat="1" x14ac:dyDescent="0.25">
      <c r="A34" s="171">
        <f t="shared" si="7"/>
        <v>6</v>
      </c>
      <c r="B34" s="129">
        <v>409</v>
      </c>
      <c r="C34" s="129">
        <v>312</v>
      </c>
      <c r="D34" s="198" t="s">
        <v>70</v>
      </c>
      <c r="E34" s="113">
        <v>0</v>
      </c>
      <c r="F34" s="92">
        <f t="shared" si="4"/>
        <v>1500</v>
      </c>
      <c r="G34" s="92">
        <v>1500</v>
      </c>
      <c r="H34" s="113">
        <v>1500</v>
      </c>
      <c r="I34" s="237">
        <v>0</v>
      </c>
      <c r="J34" s="130">
        <f t="shared" si="5"/>
        <v>0</v>
      </c>
      <c r="K34" s="261"/>
      <c r="L34" s="259" t="s">
        <v>64</v>
      </c>
      <c r="M34" s="3"/>
      <c r="N34" s="15"/>
      <c r="O34" s="102"/>
      <c r="P34" s="12"/>
      <c r="Q34" s="12"/>
      <c r="R34" s="12"/>
      <c r="S34" s="1"/>
      <c r="T34" s="1"/>
      <c r="U34" s="1"/>
      <c r="V34" s="1"/>
      <c r="W34" s="1"/>
      <c r="X34" s="1"/>
      <c r="Y34" s="1"/>
      <c r="Z34" s="1"/>
    </row>
    <row r="35" spans="1:26" s="121" customFormat="1" x14ac:dyDescent="0.25">
      <c r="A35" s="171">
        <f t="shared" si="7"/>
        <v>7</v>
      </c>
      <c r="B35" s="129">
        <v>208</v>
      </c>
      <c r="C35" s="129">
        <v>1434</v>
      </c>
      <c r="D35" s="198" t="s">
        <v>71</v>
      </c>
      <c r="E35" s="113">
        <v>900</v>
      </c>
      <c r="F35" s="92">
        <f t="shared" si="4"/>
        <v>2100</v>
      </c>
      <c r="G35" s="92">
        <v>1200</v>
      </c>
      <c r="H35" s="113">
        <v>600</v>
      </c>
      <c r="I35" s="237">
        <v>0</v>
      </c>
      <c r="J35" s="130">
        <f t="shared" si="5"/>
        <v>0</v>
      </c>
      <c r="K35" s="261"/>
      <c r="L35" s="259" t="s">
        <v>64</v>
      </c>
      <c r="M35" s="3"/>
      <c r="N35" s="15"/>
      <c r="O35" s="102"/>
      <c r="P35" s="12"/>
      <c r="Q35" s="12"/>
      <c r="R35" s="12"/>
      <c r="S35" s="1"/>
      <c r="T35" s="1"/>
      <c r="U35" s="1"/>
      <c r="V35" s="1"/>
      <c r="W35" s="1"/>
      <c r="X35" s="1"/>
      <c r="Y35" s="1"/>
      <c r="Z35" s="1"/>
    </row>
    <row r="36" spans="1:26" s="121" customFormat="1" ht="26.25" x14ac:dyDescent="0.25">
      <c r="A36" s="172">
        <f t="shared" si="7"/>
        <v>8</v>
      </c>
      <c r="B36" s="131">
        <v>7</v>
      </c>
      <c r="C36" s="131">
        <v>354</v>
      </c>
      <c r="D36" s="199" t="s">
        <v>72</v>
      </c>
      <c r="E36" s="114">
        <v>800</v>
      </c>
      <c r="F36" s="92">
        <f t="shared" si="4"/>
        <v>2800</v>
      </c>
      <c r="G36" s="93">
        <v>2000</v>
      </c>
      <c r="H36" s="114">
        <v>1200</v>
      </c>
      <c r="I36" s="237">
        <v>0</v>
      </c>
      <c r="J36" s="130">
        <f t="shared" si="5"/>
        <v>0</v>
      </c>
      <c r="K36" s="262" t="s">
        <v>86</v>
      </c>
      <c r="L36" s="259" t="s">
        <v>65</v>
      </c>
      <c r="M36" s="3"/>
      <c r="N36" s="15"/>
      <c r="O36" s="102"/>
      <c r="P36" s="12"/>
      <c r="Q36" s="12"/>
      <c r="R36" s="12"/>
      <c r="S36" s="1"/>
      <c r="T36" s="1"/>
      <c r="U36" s="1"/>
      <c r="V36" s="1"/>
      <c r="W36" s="1"/>
      <c r="X36" s="1"/>
      <c r="Y36" s="1"/>
      <c r="Z36" s="1"/>
    </row>
    <row r="37" spans="1:26" s="13" customFormat="1" ht="15.75" thickBot="1" x14ac:dyDescent="0.3">
      <c r="A37" s="173" t="s">
        <v>96</v>
      </c>
      <c r="B37" s="200" t="s">
        <v>95</v>
      </c>
      <c r="C37" s="174"/>
      <c r="D37" s="174"/>
      <c r="E37" s="175"/>
      <c r="F37" s="176"/>
      <c r="G37" s="176">
        <f>+SUM(G29:G36)</f>
        <v>12760</v>
      </c>
      <c r="H37" s="176">
        <f>+SUM(H29:H36)</f>
        <v>10500</v>
      </c>
      <c r="I37" s="209"/>
      <c r="J37" s="177">
        <f>+SUM(J29:J36)</f>
        <v>0</v>
      </c>
      <c r="K37" s="178"/>
      <c r="L37" s="179"/>
      <c r="M37" s="2"/>
      <c r="N37" s="14"/>
      <c r="O37" s="102"/>
      <c r="P37" s="106"/>
      <c r="Q37" s="106"/>
      <c r="R37" s="106"/>
    </row>
    <row r="38" spans="1:26" x14ac:dyDescent="0.25">
      <c r="A38" s="124"/>
      <c r="B38" s="125"/>
      <c r="C38" s="125"/>
      <c r="D38" s="125"/>
      <c r="E38" s="55"/>
      <c r="F38" s="56"/>
      <c r="G38" s="56"/>
      <c r="H38" s="56"/>
      <c r="I38" s="233"/>
      <c r="J38" s="125"/>
      <c r="K38" s="126"/>
      <c r="L38" s="127"/>
      <c r="M38" s="2"/>
      <c r="N38" s="14"/>
      <c r="O38" s="102"/>
    </row>
    <row r="39" spans="1:26" x14ac:dyDescent="0.25">
      <c r="A39" s="132"/>
      <c r="B39" s="132"/>
      <c r="C39" s="132"/>
      <c r="D39" s="132"/>
      <c r="E39" s="110"/>
      <c r="F39" s="81"/>
      <c r="G39" s="81"/>
      <c r="H39" s="81"/>
      <c r="I39" s="238"/>
      <c r="J39" s="132"/>
      <c r="K39" s="133"/>
      <c r="L39" s="127"/>
      <c r="M39" s="83"/>
    </row>
    <row r="40" spans="1:26" x14ac:dyDescent="0.25">
      <c r="A40" s="278" t="s">
        <v>99</v>
      </c>
      <c r="B40" s="279"/>
      <c r="C40" s="132"/>
      <c r="D40" s="132"/>
      <c r="E40" s="110"/>
      <c r="F40" s="81"/>
      <c r="G40" s="81"/>
      <c r="H40" s="81"/>
      <c r="I40" s="238"/>
      <c r="J40" s="132"/>
      <c r="K40" s="133"/>
      <c r="L40" s="127"/>
      <c r="M40" s="83"/>
    </row>
    <row r="41" spans="1:26" ht="15.75" thickBot="1" x14ac:dyDescent="0.3">
      <c r="A41" s="132"/>
      <c r="B41" s="132"/>
      <c r="C41" s="132"/>
      <c r="D41" s="132"/>
      <c r="E41" s="110"/>
      <c r="F41" s="81"/>
      <c r="G41" s="81"/>
      <c r="H41" s="81"/>
      <c r="I41" s="238"/>
      <c r="J41" s="132"/>
      <c r="K41" s="133"/>
      <c r="L41" s="127"/>
      <c r="M41" s="83"/>
    </row>
    <row r="42" spans="1:26" ht="27" thickBot="1" x14ac:dyDescent="0.3">
      <c r="A42" s="201" t="s">
        <v>75</v>
      </c>
      <c r="B42" s="195" t="s">
        <v>76</v>
      </c>
      <c r="C42" s="195" t="s">
        <v>77</v>
      </c>
      <c r="D42" s="195" t="s">
        <v>78</v>
      </c>
      <c r="E42" s="196" t="s">
        <v>79</v>
      </c>
      <c r="F42" s="196" t="s">
        <v>80</v>
      </c>
      <c r="G42" s="196" t="s">
        <v>81</v>
      </c>
      <c r="H42" s="196" t="s">
        <v>82</v>
      </c>
      <c r="I42" s="202" t="s">
        <v>83</v>
      </c>
      <c r="J42" s="203" t="s">
        <v>84</v>
      </c>
      <c r="K42" s="204" t="s">
        <v>85</v>
      </c>
      <c r="L42" s="205" t="s">
        <v>94</v>
      </c>
      <c r="M42" s="83"/>
    </row>
    <row r="43" spans="1:26" s="216" customFormat="1" ht="12.75" x14ac:dyDescent="0.2">
      <c r="A43" s="226">
        <v>1</v>
      </c>
      <c r="B43" s="160" t="s">
        <v>22</v>
      </c>
      <c r="C43" s="160">
        <v>1331</v>
      </c>
      <c r="D43" s="227" t="s">
        <v>23</v>
      </c>
      <c r="E43" s="162">
        <v>10450</v>
      </c>
      <c r="F43" s="162">
        <f>+E43+G43</f>
        <v>10910</v>
      </c>
      <c r="G43" s="162">
        <v>460</v>
      </c>
      <c r="H43" s="162">
        <v>500</v>
      </c>
      <c r="I43" s="231">
        <v>0</v>
      </c>
      <c r="J43" s="243">
        <f>+ROUND(H43*I43,2)</f>
        <v>0</v>
      </c>
      <c r="K43" s="263"/>
      <c r="L43" s="264" t="s">
        <v>24</v>
      </c>
    </row>
    <row r="44" spans="1:26" s="216" customFormat="1" ht="12.75" x14ac:dyDescent="0.2">
      <c r="A44" s="224">
        <f>+A43+1</f>
        <v>2</v>
      </c>
      <c r="B44" s="221" t="s">
        <v>26</v>
      </c>
      <c r="C44" s="221">
        <v>1417</v>
      </c>
      <c r="D44" s="222" t="s">
        <v>101</v>
      </c>
      <c r="E44" s="223">
        <v>715</v>
      </c>
      <c r="F44" s="217">
        <f t="shared" ref="F44:F57" si="8">+E44+G44</f>
        <v>1005</v>
      </c>
      <c r="G44" s="223">
        <v>290</v>
      </c>
      <c r="H44" s="223">
        <v>290</v>
      </c>
      <c r="I44" s="239">
        <v>0</v>
      </c>
      <c r="J44" s="243">
        <f>+ROUND(H44*I44,2)</f>
        <v>0</v>
      </c>
      <c r="K44" s="265"/>
      <c r="L44" s="266" t="s">
        <v>25</v>
      </c>
    </row>
    <row r="45" spans="1:26" s="216" customFormat="1" ht="12.75" x14ac:dyDescent="0.2">
      <c r="A45" s="224">
        <f t="shared" ref="A45:A57" si="9">+A44+1</f>
        <v>3</v>
      </c>
      <c r="B45" s="221" t="s">
        <v>28</v>
      </c>
      <c r="C45" s="221">
        <v>352</v>
      </c>
      <c r="D45" s="222" t="s">
        <v>29</v>
      </c>
      <c r="E45" s="223">
        <v>1900</v>
      </c>
      <c r="F45" s="217">
        <f t="shared" si="8"/>
        <v>2800</v>
      </c>
      <c r="G45" s="223">
        <v>900</v>
      </c>
      <c r="H45" s="223">
        <v>510</v>
      </c>
      <c r="I45" s="239">
        <v>0</v>
      </c>
      <c r="J45" s="243">
        <f>+ROUND(H45*I45,2)</f>
        <v>0</v>
      </c>
      <c r="K45" s="265"/>
      <c r="L45" s="266" t="s">
        <v>27</v>
      </c>
    </row>
    <row r="46" spans="1:26" s="216" customFormat="1" ht="12.75" x14ac:dyDescent="0.2">
      <c r="A46" s="224">
        <f t="shared" si="9"/>
        <v>4</v>
      </c>
      <c r="B46" s="221" t="s">
        <v>6</v>
      </c>
      <c r="C46" s="221">
        <v>6276</v>
      </c>
      <c r="D46" s="222" t="s">
        <v>30</v>
      </c>
      <c r="E46" s="223">
        <v>1690</v>
      </c>
      <c r="F46" s="217">
        <f t="shared" si="8"/>
        <v>2080</v>
      </c>
      <c r="G46" s="223">
        <v>390</v>
      </c>
      <c r="H46" s="223">
        <v>600</v>
      </c>
      <c r="I46" s="239">
        <v>0</v>
      </c>
      <c r="J46" s="243">
        <f t="shared" ref="J46:J57" si="10">+ROUND(H46*I46,2)</f>
        <v>0</v>
      </c>
      <c r="K46" s="265"/>
      <c r="L46" s="266" t="s">
        <v>31</v>
      </c>
    </row>
    <row r="47" spans="1:26" s="216" customFormat="1" ht="12.75" x14ac:dyDescent="0.2">
      <c r="A47" s="224">
        <f t="shared" si="9"/>
        <v>5</v>
      </c>
      <c r="B47" s="219" t="s">
        <v>32</v>
      </c>
      <c r="C47" s="219">
        <v>6220</v>
      </c>
      <c r="D47" s="220" t="s">
        <v>33</v>
      </c>
      <c r="E47" s="217">
        <v>0</v>
      </c>
      <c r="F47" s="217">
        <f t="shared" si="8"/>
        <v>820</v>
      </c>
      <c r="G47" s="217">
        <v>820</v>
      </c>
      <c r="H47" s="217">
        <v>1100</v>
      </c>
      <c r="I47" s="239">
        <v>0</v>
      </c>
      <c r="J47" s="243">
        <f t="shared" si="10"/>
        <v>0</v>
      </c>
      <c r="K47" s="265"/>
      <c r="L47" s="266" t="s">
        <v>34</v>
      </c>
    </row>
    <row r="48" spans="1:26" s="216" customFormat="1" ht="12.75" x14ac:dyDescent="0.2">
      <c r="A48" s="224">
        <f t="shared" si="9"/>
        <v>6</v>
      </c>
      <c r="B48" s="219" t="s">
        <v>32</v>
      </c>
      <c r="C48" s="219">
        <v>6219</v>
      </c>
      <c r="D48" s="220" t="s">
        <v>35</v>
      </c>
      <c r="E48" s="217">
        <v>0</v>
      </c>
      <c r="F48" s="217">
        <f t="shared" si="8"/>
        <v>2200</v>
      </c>
      <c r="G48" s="217">
        <v>2200</v>
      </c>
      <c r="H48" s="217">
        <v>1800</v>
      </c>
      <c r="I48" s="239">
        <v>0</v>
      </c>
      <c r="J48" s="243">
        <f t="shared" si="10"/>
        <v>0</v>
      </c>
      <c r="K48" s="265"/>
      <c r="L48" s="266" t="s">
        <v>34</v>
      </c>
    </row>
    <row r="49" spans="1:18" s="216" customFormat="1" ht="12.75" x14ac:dyDescent="0.2">
      <c r="A49" s="224">
        <f t="shared" si="9"/>
        <v>7</v>
      </c>
      <c r="B49" s="219" t="s">
        <v>28</v>
      </c>
      <c r="C49" s="219">
        <v>1292</v>
      </c>
      <c r="D49" s="220" t="s">
        <v>36</v>
      </c>
      <c r="E49" s="217">
        <v>19220</v>
      </c>
      <c r="F49" s="217">
        <f t="shared" si="8"/>
        <v>19490</v>
      </c>
      <c r="G49" s="217">
        <v>270</v>
      </c>
      <c r="H49" s="217">
        <v>300</v>
      </c>
      <c r="I49" s="239">
        <v>0</v>
      </c>
      <c r="J49" s="243">
        <f t="shared" si="10"/>
        <v>0</v>
      </c>
      <c r="K49" s="265"/>
      <c r="L49" s="266" t="s">
        <v>25</v>
      </c>
    </row>
    <row r="50" spans="1:18" s="216" customFormat="1" ht="12.75" x14ac:dyDescent="0.2">
      <c r="A50" s="224">
        <f t="shared" si="9"/>
        <v>8</v>
      </c>
      <c r="B50" s="219" t="s">
        <v>26</v>
      </c>
      <c r="C50" s="219">
        <v>248</v>
      </c>
      <c r="D50" s="220" t="s">
        <v>37</v>
      </c>
      <c r="E50" s="217">
        <v>0</v>
      </c>
      <c r="F50" s="217">
        <f t="shared" si="8"/>
        <v>630</v>
      </c>
      <c r="G50" s="217">
        <v>630</v>
      </c>
      <c r="H50" s="217">
        <v>680</v>
      </c>
      <c r="I50" s="239">
        <v>0</v>
      </c>
      <c r="J50" s="243">
        <f t="shared" si="10"/>
        <v>0</v>
      </c>
      <c r="K50" s="265"/>
      <c r="L50" s="266" t="s">
        <v>25</v>
      </c>
    </row>
    <row r="51" spans="1:18" s="216" customFormat="1" ht="38.25" x14ac:dyDescent="0.2">
      <c r="A51" s="224">
        <f t="shared" si="9"/>
        <v>9</v>
      </c>
      <c r="B51" s="219" t="s">
        <v>102</v>
      </c>
      <c r="C51" s="219">
        <v>4121</v>
      </c>
      <c r="D51" s="220" t="s">
        <v>107</v>
      </c>
      <c r="E51" s="217">
        <v>0</v>
      </c>
      <c r="F51" s="217">
        <f t="shared" si="8"/>
        <v>510</v>
      </c>
      <c r="G51" s="217">
        <v>510</v>
      </c>
      <c r="H51" s="217">
        <v>650</v>
      </c>
      <c r="I51" s="239">
        <v>0</v>
      </c>
      <c r="J51" s="243">
        <f t="shared" si="10"/>
        <v>0</v>
      </c>
      <c r="K51" s="265"/>
      <c r="L51" s="266" t="s">
        <v>103</v>
      </c>
    </row>
    <row r="52" spans="1:18" s="216" customFormat="1" ht="12.75" x14ac:dyDescent="0.2">
      <c r="A52" s="224">
        <f t="shared" si="9"/>
        <v>10</v>
      </c>
      <c r="B52" s="219" t="s">
        <v>102</v>
      </c>
      <c r="C52" s="219">
        <v>4121</v>
      </c>
      <c r="D52" s="220" t="s">
        <v>107</v>
      </c>
      <c r="E52" s="217">
        <v>4530</v>
      </c>
      <c r="F52" s="217">
        <f t="shared" si="8"/>
        <v>5840</v>
      </c>
      <c r="G52" s="217">
        <v>1310</v>
      </c>
      <c r="H52" s="217">
        <v>1500</v>
      </c>
      <c r="I52" s="239">
        <v>0</v>
      </c>
      <c r="J52" s="243">
        <f t="shared" si="10"/>
        <v>0</v>
      </c>
      <c r="K52" s="265"/>
      <c r="L52" s="266" t="s">
        <v>24</v>
      </c>
    </row>
    <row r="53" spans="1:18" s="216" customFormat="1" ht="12.75" x14ac:dyDescent="0.2">
      <c r="A53" s="224">
        <f t="shared" si="9"/>
        <v>11</v>
      </c>
      <c r="B53" s="219" t="s">
        <v>38</v>
      </c>
      <c r="C53" s="219">
        <v>250</v>
      </c>
      <c r="D53" s="220" t="s">
        <v>104</v>
      </c>
      <c r="E53" s="217">
        <v>13500</v>
      </c>
      <c r="F53" s="217">
        <f t="shared" si="8"/>
        <v>14200</v>
      </c>
      <c r="G53" s="217">
        <v>700</v>
      </c>
      <c r="H53" s="217">
        <v>650</v>
      </c>
      <c r="I53" s="239">
        <v>0</v>
      </c>
      <c r="J53" s="243">
        <f t="shared" si="10"/>
        <v>0</v>
      </c>
      <c r="K53" s="265"/>
      <c r="L53" s="251" t="s">
        <v>39</v>
      </c>
    </row>
    <row r="54" spans="1:18" s="216" customFormat="1" ht="12.75" x14ac:dyDescent="0.2">
      <c r="A54" s="224">
        <f t="shared" si="9"/>
        <v>12</v>
      </c>
      <c r="B54" s="219" t="s">
        <v>38</v>
      </c>
      <c r="C54" s="219">
        <v>250</v>
      </c>
      <c r="D54" s="220" t="s">
        <v>104</v>
      </c>
      <c r="E54" s="217">
        <v>10900</v>
      </c>
      <c r="F54" s="217">
        <f t="shared" si="8"/>
        <v>11150</v>
      </c>
      <c r="G54" s="217">
        <v>250</v>
      </c>
      <c r="H54" s="217">
        <v>400</v>
      </c>
      <c r="I54" s="239">
        <v>0</v>
      </c>
      <c r="J54" s="243">
        <f t="shared" si="10"/>
        <v>0</v>
      </c>
      <c r="K54" s="265"/>
      <c r="L54" s="251" t="s">
        <v>39</v>
      </c>
    </row>
    <row r="55" spans="1:18" s="216" customFormat="1" ht="12.75" x14ac:dyDescent="0.2">
      <c r="A55" s="224">
        <f t="shared" si="9"/>
        <v>13</v>
      </c>
      <c r="B55" s="219" t="s">
        <v>38</v>
      </c>
      <c r="C55" s="219">
        <v>398</v>
      </c>
      <c r="D55" s="220" t="s">
        <v>40</v>
      </c>
      <c r="E55" s="217">
        <v>500</v>
      </c>
      <c r="F55" s="217">
        <f t="shared" si="8"/>
        <v>1500</v>
      </c>
      <c r="G55" s="217">
        <v>1000</v>
      </c>
      <c r="H55" s="218">
        <v>600</v>
      </c>
      <c r="I55" s="239">
        <v>0</v>
      </c>
      <c r="J55" s="243">
        <f t="shared" si="10"/>
        <v>0</v>
      </c>
      <c r="K55" s="265"/>
      <c r="L55" s="251" t="s">
        <v>39</v>
      </c>
    </row>
    <row r="56" spans="1:18" s="216" customFormat="1" ht="12.75" x14ac:dyDescent="0.2">
      <c r="A56" s="224">
        <f t="shared" si="9"/>
        <v>14</v>
      </c>
      <c r="B56" s="219" t="s">
        <v>38</v>
      </c>
      <c r="C56" s="219">
        <v>1313</v>
      </c>
      <c r="D56" s="220" t="s">
        <v>41</v>
      </c>
      <c r="E56" s="217">
        <v>10900</v>
      </c>
      <c r="F56" s="217">
        <f t="shared" si="8"/>
        <v>12100</v>
      </c>
      <c r="G56" s="217">
        <v>1200</v>
      </c>
      <c r="H56" s="218">
        <v>700</v>
      </c>
      <c r="I56" s="239">
        <v>0</v>
      </c>
      <c r="J56" s="243">
        <f t="shared" si="10"/>
        <v>0</v>
      </c>
      <c r="K56" s="265"/>
      <c r="L56" s="251" t="s">
        <v>42</v>
      </c>
    </row>
    <row r="57" spans="1:18" s="216" customFormat="1" ht="12.75" x14ac:dyDescent="0.2">
      <c r="A57" s="224">
        <f t="shared" si="9"/>
        <v>15</v>
      </c>
      <c r="B57" s="219" t="s">
        <v>105</v>
      </c>
      <c r="C57" s="221">
        <v>4910</v>
      </c>
      <c r="D57" s="222" t="s">
        <v>106</v>
      </c>
      <c r="E57" s="217">
        <v>18600</v>
      </c>
      <c r="F57" s="217">
        <f t="shared" si="8"/>
        <v>18750</v>
      </c>
      <c r="G57" s="217">
        <v>150</v>
      </c>
      <c r="H57" s="223">
        <v>230</v>
      </c>
      <c r="I57" s="239">
        <v>0</v>
      </c>
      <c r="J57" s="243">
        <f t="shared" si="10"/>
        <v>0</v>
      </c>
      <c r="K57" s="265"/>
      <c r="L57" s="251" t="s">
        <v>25</v>
      </c>
    </row>
    <row r="58" spans="1:18" s="194" customFormat="1" ht="15.75" thickBot="1" x14ac:dyDescent="0.3">
      <c r="A58" s="185" t="s">
        <v>96</v>
      </c>
      <c r="B58" s="200" t="s">
        <v>95</v>
      </c>
      <c r="C58" s="186"/>
      <c r="D58" s="186"/>
      <c r="E58" s="187"/>
      <c r="F58" s="188"/>
      <c r="G58" s="225">
        <f>+SUM(G43:G57)</f>
        <v>11080</v>
      </c>
      <c r="H58" s="188">
        <f>+SUM(H43:H57)</f>
        <v>10510</v>
      </c>
      <c r="I58" s="190"/>
      <c r="J58" s="189">
        <f>+SUM(J43:J57)</f>
        <v>0</v>
      </c>
      <c r="K58" s="191"/>
      <c r="L58" s="158"/>
      <c r="M58" s="192"/>
      <c r="N58" s="103"/>
      <c r="O58" s="193"/>
      <c r="P58" s="103"/>
      <c r="Q58" s="103"/>
      <c r="R58" s="103"/>
    </row>
    <row r="59" spans="1:18" ht="33" customHeight="1" x14ac:dyDescent="0.25">
      <c r="A59" s="132"/>
      <c r="B59" s="132"/>
      <c r="C59" s="132"/>
      <c r="D59" s="132"/>
      <c r="E59" s="110"/>
      <c r="F59" s="81"/>
      <c r="G59" s="81"/>
      <c r="H59" s="81"/>
      <c r="I59" s="238"/>
      <c r="J59" s="132"/>
      <c r="K59" s="133"/>
      <c r="L59" s="127"/>
      <c r="M59" s="83"/>
    </row>
    <row r="60" spans="1:18" customFormat="1" ht="15.75" thickBot="1" x14ac:dyDescent="0.3">
      <c r="A60" s="134" t="s">
        <v>43</v>
      </c>
      <c r="B60" s="44"/>
      <c r="C60" s="44"/>
      <c r="D60" s="44"/>
      <c r="E60" s="57"/>
      <c r="F60" s="57"/>
      <c r="G60" s="57"/>
      <c r="H60" s="19"/>
      <c r="I60" s="20"/>
      <c r="J60" s="21"/>
      <c r="K60" s="44"/>
      <c r="L60" s="135"/>
      <c r="M60" s="95"/>
      <c r="N60" s="107"/>
      <c r="O60" s="108"/>
      <c r="P60" s="47"/>
      <c r="Q60" s="47"/>
      <c r="R60" s="47"/>
    </row>
    <row r="61" spans="1:18" customFormat="1" ht="39" customHeight="1" x14ac:dyDescent="0.25">
      <c r="A61" s="44"/>
      <c r="B61" s="44"/>
      <c r="C61" s="44"/>
      <c r="D61" s="44"/>
      <c r="E61" s="58" t="s">
        <v>44</v>
      </c>
      <c r="F61" s="115"/>
      <c r="G61" s="57"/>
      <c r="H61" s="212"/>
      <c r="I61" s="50"/>
      <c r="J61" s="52"/>
      <c r="K61" s="44"/>
      <c r="L61" s="44"/>
      <c r="M61" s="96"/>
      <c r="N61" s="47"/>
      <c r="O61" s="47"/>
      <c r="P61" s="47"/>
      <c r="Q61" s="47"/>
      <c r="R61" s="47"/>
    </row>
    <row r="62" spans="1:18" customFormat="1" x14ac:dyDescent="0.25">
      <c r="A62" s="44"/>
      <c r="B62" s="44"/>
      <c r="C62" s="44"/>
      <c r="D62" s="44"/>
      <c r="E62" s="116"/>
      <c r="F62" s="117"/>
      <c r="G62" s="57"/>
      <c r="H62" s="212"/>
      <c r="I62" s="136"/>
      <c r="J62" s="44"/>
      <c r="K62" s="44"/>
      <c r="L62" s="44"/>
      <c r="M62" s="96"/>
      <c r="N62" s="47"/>
      <c r="O62" s="47"/>
      <c r="P62" s="47"/>
      <c r="Q62" s="47"/>
      <c r="R62" s="47"/>
    </row>
    <row r="63" spans="1:18" customFormat="1" ht="72" customHeight="1" x14ac:dyDescent="0.25">
      <c r="A63" s="44"/>
      <c r="B63" s="44"/>
      <c r="C63" s="44"/>
      <c r="D63" s="44"/>
      <c r="E63" s="59" t="s">
        <v>45</v>
      </c>
      <c r="F63" s="60"/>
      <c r="G63" s="57"/>
      <c r="H63" s="212"/>
      <c r="I63" s="136"/>
      <c r="J63" s="44"/>
      <c r="K63" s="44"/>
      <c r="L63" s="44"/>
      <c r="M63" s="96"/>
      <c r="N63" s="47"/>
      <c r="O63" s="47"/>
      <c r="P63" s="47"/>
      <c r="Q63" s="47"/>
      <c r="R63" s="47"/>
    </row>
    <row r="64" spans="1:18" customFormat="1" ht="15.75" thickBot="1" x14ac:dyDescent="0.3">
      <c r="A64" s="44"/>
      <c r="B64" s="44"/>
      <c r="C64" s="44"/>
      <c r="D64" s="44"/>
      <c r="E64" s="61">
        <f>+H12+H24+H37+H58</f>
        <v>42025</v>
      </c>
      <c r="F64" s="60"/>
      <c r="G64" s="57"/>
      <c r="H64" s="212"/>
      <c r="I64" s="50"/>
      <c r="J64" s="44"/>
      <c r="K64" s="44"/>
      <c r="L64" s="44"/>
      <c r="M64" s="96"/>
      <c r="N64" s="47"/>
      <c r="O64" s="47"/>
      <c r="P64" s="47"/>
      <c r="Q64" s="47"/>
      <c r="R64" s="47"/>
    </row>
    <row r="65" spans="1:26" customFormat="1" x14ac:dyDescent="0.25">
      <c r="A65" s="22" t="s">
        <v>87</v>
      </c>
      <c r="B65" s="23" t="s">
        <v>91</v>
      </c>
      <c r="C65" s="137"/>
      <c r="D65" s="137"/>
      <c r="E65" s="62">
        <f>+J12</f>
        <v>0</v>
      </c>
      <c r="F65" s="63"/>
      <c r="G65" s="57"/>
      <c r="H65" s="212"/>
      <c r="I65" s="138"/>
      <c r="J65" s="44"/>
      <c r="K65" s="44"/>
      <c r="L65" s="44"/>
      <c r="M65" s="96"/>
      <c r="N65" s="47"/>
      <c r="O65" s="47"/>
      <c r="P65" s="47"/>
      <c r="Q65" s="47"/>
      <c r="R65" s="47"/>
    </row>
    <row r="66" spans="1:26" customFormat="1" x14ac:dyDescent="0.25">
      <c r="A66" s="24" t="s">
        <v>88</v>
      </c>
      <c r="B66" s="25" t="s">
        <v>92</v>
      </c>
      <c r="C66" s="139"/>
      <c r="D66" s="140"/>
      <c r="E66" s="64">
        <f>+J24</f>
        <v>0</v>
      </c>
      <c r="F66" s="65"/>
      <c r="G66" s="57"/>
      <c r="H66" s="212"/>
      <c r="I66" s="50"/>
      <c r="J66" s="44"/>
      <c r="K66" s="44"/>
      <c r="L66" s="44"/>
      <c r="M66" s="96"/>
      <c r="N66" s="47"/>
      <c r="O66" s="47"/>
      <c r="P66" s="47"/>
      <c r="Q66" s="47"/>
      <c r="R66" s="47"/>
    </row>
    <row r="67" spans="1:26" customFormat="1" x14ac:dyDescent="0.25">
      <c r="A67" s="24" t="s">
        <v>89</v>
      </c>
      <c r="B67" s="25" t="s">
        <v>93</v>
      </c>
      <c r="C67" s="141"/>
      <c r="D67" s="140"/>
      <c r="E67" s="64">
        <f>+J37</f>
        <v>0</v>
      </c>
      <c r="F67" s="65"/>
      <c r="G67" s="57"/>
      <c r="H67" s="212"/>
      <c r="I67" s="142"/>
      <c r="J67" s="143"/>
      <c r="K67" s="143"/>
      <c r="L67" s="44"/>
      <c r="M67" s="96"/>
      <c r="N67" s="47"/>
      <c r="O67" s="47"/>
      <c r="P67" s="47"/>
      <c r="Q67" s="47"/>
      <c r="R67" s="47"/>
    </row>
    <row r="68" spans="1:26" customFormat="1" x14ac:dyDescent="0.25">
      <c r="A68" s="24" t="s">
        <v>90</v>
      </c>
      <c r="B68" s="25" t="s">
        <v>56</v>
      </c>
      <c r="C68" s="141"/>
      <c r="D68" s="140"/>
      <c r="E68" s="64">
        <f>+J58</f>
        <v>0</v>
      </c>
      <c r="F68" s="65"/>
      <c r="G68" s="57"/>
      <c r="H68" s="212"/>
      <c r="I68" s="142"/>
      <c r="J68" s="143"/>
      <c r="K68" s="143"/>
      <c r="L68" s="44"/>
      <c r="M68" s="96"/>
      <c r="N68" s="47"/>
      <c r="O68" s="47"/>
      <c r="P68" s="47"/>
      <c r="Q68" s="47"/>
      <c r="R68" s="47"/>
    </row>
    <row r="69" spans="1:26" customFormat="1" ht="15.75" thickBot="1" x14ac:dyDescent="0.3">
      <c r="A69" s="26" t="s">
        <v>46</v>
      </c>
      <c r="B69" s="27"/>
      <c r="C69" s="144"/>
      <c r="D69" s="145"/>
      <c r="E69" s="66">
        <f>SUM(E65:E68)</f>
        <v>0</v>
      </c>
      <c r="F69" s="118"/>
      <c r="G69" s="57"/>
      <c r="H69" s="212"/>
      <c r="I69" s="142"/>
      <c r="J69" s="143"/>
      <c r="K69" s="143"/>
      <c r="L69" s="146"/>
      <c r="M69" s="97"/>
      <c r="N69" s="28"/>
      <c r="O69" s="28"/>
      <c r="P69" s="28"/>
      <c r="Q69" s="28"/>
      <c r="R69" s="28"/>
      <c r="S69" s="28"/>
    </row>
    <row r="70" spans="1:26" customFormat="1" ht="15.75" thickBot="1" x14ac:dyDescent="0.3">
      <c r="A70" s="29"/>
      <c r="B70" s="30"/>
      <c r="C70" s="146"/>
      <c r="D70" s="146"/>
      <c r="E70" s="67"/>
      <c r="F70" s="67"/>
      <c r="G70" s="57"/>
      <c r="H70" s="212"/>
      <c r="I70" s="142"/>
      <c r="J70" s="143"/>
      <c r="K70" s="143"/>
      <c r="L70" s="146"/>
      <c r="M70" s="97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customFormat="1" ht="15.75" thickBot="1" x14ac:dyDescent="0.3">
      <c r="A71" s="31" t="s">
        <v>46</v>
      </c>
      <c r="B71" s="32"/>
      <c r="C71" s="32"/>
      <c r="D71" s="33"/>
      <c r="E71" s="68"/>
      <c r="F71" s="69">
        <f>E69</f>
        <v>0</v>
      </c>
      <c r="G71" s="70"/>
      <c r="H71" s="213"/>
      <c r="I71" s="142"/>
      <c r="J71" s="143"/>
      <c r="K71" s="143"/>
      <c r="L71" s="143"/>
      <c r="M71" s="1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customFormat="1" x14ac:dyDescent="0.25">
      <c r="A72" s="34" t="s">
        <v>47</v>
      </c>
      <c r="B72" s="147"/>
      <c r="C72" s="147"/>
      <c r="D72" s="147"/>
      <c r="E72" s="71"/>
      <c r="F72" s="71">
        <f>F71*0.1</f>
        <v>0</v>
      </c>
      <c r="G72" s="72"/>
      <c r="H72" s="72"/>
      <c r="I72" s="148"/>
      <c r="J72" s="245"/>
      <c r="K72" s="245"/>
      <c r="L72" s="143"/>
      <c r="M72" s="1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customFormat="1" ht="15.75" thickBot="1" x14ac:dyDescent="0.3">
      <c r="A73" s="35"/>
      <c r="B73" s="149"/>
      <c r="C73" s="35"/>
      <c r="D73" s="35"/>
      <c r="E73" s="73"/>
      <c r="F73" s="73"/>
      <c r="G73" s="73"/>
      <c r="H73" s="73"/>
      <c r="I73" s="37"/>
      <c r="J73" s="21"/>
      <c r="K73" s="21"/>
      <c r="L73" s="143"/>
      <c r="M73" s="1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customFormat="1" ht="15.75" thickBot="1" x14ac:dyDescent="0.3">
      <c r="A74" s="38" t="s">
        <v>48</v>
      </c>
      <c r="B74" s="150"/>
      <c r="C74" s="150"/>
      <c r="D74" s="150"/>
      <c r="E74" s="74"/>
      <c r="F74" s="74">
        <f>F71+F72</f>
        <v>0</v>
      </c>
      <c r="G74" s="74"/>
      <c r="H74" s="74"/>
      <c r="I74" s="148"/>
      <c r="J74" s="245"/>
      <c r="K74" s="245"/>
      <c r="L74" s="146"/>
      <c r="M74" s="97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customFormat="1" ht="15.75" thickBot="1" x14ac:dyDescent="0.3">
      <c r="A75" s="39" t="s">
        <v>49</v>
      </c>
      <c r="B75" s="151"/>
      <c r="C75" s="151"/>
      <c r="D75" s="151"/>
      <c r="E75" s="119"/>
      <c r="F75" s="75">
        <v>3000</v>
      </c>
      <c r="G75" s="75"/>
      <c r="H75" s="75"/>
      <c r="I75" s="240"/>
      <c r="J75" s="36"/>
      <c r="K75" s="36"/>
      <c r="L75" s="146"/>
      <c r="M75" s="97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customFormat="1" ht="15.75" thickBot="1" x14ac:dyDescent="0.3">
      <c r="A76" s="39" t="s">
        <v>50</v>
      </c>
      <c r="B76" s="151"/>
      <c r="C76" s="151"/>
      <c r="D76" s="151"/>
      <c r="E76" s="119"/>
      <c r="F76" s="75">
        <v>30000</v>
      </c>
      <c r="G76" s="75"/>
      <c r="H76" s="75"/>
      <c r="I76" s="240"/>
      <c r="J76" s="36"/>
      <c r="K76" s="36"/>
      <c r="L76" s="146"/>
      <c r="M76" s="97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customFormat="1" ht="15.75" thickBot="1" x14ac:dyDescent="0.3">
      <c r="A77" s="38" t="s">
        <v>51</v>
      </c>
      <c r="B77" s="150"/>
      <c r="C77" s="150"/>
      <c r="D77" s="150"/>
      <c r="E77" s="120"/>
      <c r="F77" s="74">
        <f>SUM(F74:F76)</f>
        <v>33000</v>
      </c>
      <c r="G77" s="74"/>
      <c r="H77" s="74"/>
      <c r="I77" s="148"/>
      <c r="J77" s="245"/>
      <c r="K77" s="245"/>
      <c r="L77" s="146"/>
      <c r="M77" s="97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customFormat="1" x14ac:dyDescent="0.25">
      <c r="A78" s="40" t="s">
        <v>52</v>
      </c>
      <c r="B78" s="41"/>
      <c r="C78" s="41"/>
      <c r="D78" s="41"/>
      <c r="E78" s="76"/>
      <c r="F78" s="76">
        <f>F77*0.22</f>
        <v>7260</v>
      </c>
      <c r="G78" s="76"/>
      <c r="H78" s="76"/>
      <c r="I78" s="152"/>
      <c r="J78" s="246"/>
      <c r="K78" s="246"/>
      <c r="L78" s="143"/>
      <c r="M78" s="1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customFormat="1" ht="15.75" thickBot="1" x14ac:dyDescent="0.3">
      <c r="A79" s="35"/>
      <c r="B79" s="35"/>
      <c r="C79" s="35"/>
      <c r="D79" s="35"/>
      <c r="E79" s="73"/>
      <c r="F79" s="73"/>
      <c r="G79" s="73"/>
      <c r="H79" s="73"/>
      <c r="I79" s="152"/>
      <c r="J79" s="246"/>
      <c r="K79" s="246"/>
      <c r="L79" s="143"/>
      <c r="M79" s="1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customFormat="1" ht="15.75" thickBot="1" x14ac:dyDescent="0.3">
      <c r="A80" s="38" t="s">
        <v>53</v>
      </c>
      <c r="B80" s="42"/>
      <c r="C80" s="42"/>
      <c r="D80" s="42"/>
      <c r="E80" s="74"/>
      <c r="F80" s="77">
        <f>F77+F78</f>
        <v>40260</v>
      </c>
      <c r="G80" s="74"/>
      <c r="H80" s="74"/>
      <c r="I80" s="152"/>
      <c r="J80" s="246"/>
      <c r="K80" s="246"/>
      <c r="L80" s="146"/>
      <c r="M80" s="97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customFormat="1" x14ac:dyDescent="0.25">
      <c r="A81" s="43"/>
      <c r="B81" s="43"/>
      <c r="C81" s="43"/>
      <c r="D81" s="43"/>
      <c r="E81" s="73"/>
      <c r="F81" s="73"/>
      <c r="G81" s="73"/>
      <c r="H81" s="73"/>
      <c r="I81" s="153"/>
      <c r="J81" s="146"/>
      <c r="K81" s="146"/>
      <c r="L81" s="146"/>
      <c r="M81" s="97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customFormat="1" x14ac:dyDescent="0.25">
      <c r="A82" s="44" t="s">
        <v>54</v>
      </c>
      <c r="B82" s="44"/>
      <c r="C82" s="44"/>
      <c r="D82" s="44"/>
      <c r="E82" s="57"/>
      <c r="F82" s="57"/>
      <c r="G82" s="57"/>
      <c r="H82" s="135"/>
      <c r="I82" s="50"/>
      <c r="J82" s="44"/>
      <c r="K82" s="44"/>
      <c r="L82" s="44"/>
      <c r="M82" s="98"/>
      <c r="N82" s="109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customFormat="1" ht="107.25" customHeight="1" x14ac:dyDescent="0.25">
      <c r="A83" s="44"/>
      <c r="B83" s="44"/>
      <c r="C83" s="268" t="s">
        <v>57</v>
      </c>
      <c r="D83" s="269"/>
      <c r="E83" s="78"/>
      <c r="F83" s="78"/>
      <c r="G83" s="78"/>
      <c r="H83" s="214"/>
      <c r="I83" s="49"/>
      <c r="J83" s="229"/>
      <c r="K83" s="52"/>
      <c r="L83" s="44"/>
      <c r="M83" s="99"/>
      <c r="N83" s="47"/>
      <c r="O83" s="47"/>
      <c r="P83" s="47"/>
      <c r="Q83" s="47"/>
      <c r="R83" s="47"/>
    </row>
    <row r="84" spans="1:26" customFormat="1" x14ac:dyDescent="0.25">
      <c r="A84" s="44"/>
      <c r="B84" s="44"/>
      <c r="C84" s="48"/>
      <c r="D84" s="48"/>
      <c r="E84" s="78"/>
      <c r="F84" s="78"/>
      <c r="G84" s="78"/>
      <c r="H84" s="214"/>
      <c r="I84" s="49"/>
      <c r="J84" s="229"/>
      <c r="K84" s="44"/>
      <c r="L84" s="44"/>
      <c r="M84" s="99"/>
      <c r="N84" s="47"/>
      <c r="O84" s="47"/>
      <c r="P84" s="47"/>
      <c r="Q84" s="47"/>
      <c r="R84" s="47"/>
    </row>
    <row r="85" spans="1:26" customFormat="1" x14ac:dyDescent="0.25">
      <c r="A85" s="44"/>
      <c r="B85" s="44"/>
      <c r="C85" s="44" t="s">
        <v>58</v>
      </c>
      <c r="D85" s="44"/>
      <c r="E85" s="57"/>
      <c r="F85" s="57"/>
      <c r="G85" s="57"/>
      <c r="H85" s="135"/>
      <c r="I85" s="50"/>
      <c r="J85" s="44"/>
      <c r="K85" s="52"/>
      <c r="L85" s="44"/>
      <c r="M85" s="99"/>
      <c r="N85" s="47"/>
      <c r="O85" s="47"/>
      <c r="P85" s="47"/>
      <c r="Q85" s="47"/>
      <c r="R85" s="47"/>
    </row>
    <row r="86" spans="1:26" customFormat="1" x14ac:dyDescent="0.25">
      <c r="A86" s="44"/>
      <c r="B86" s="44"/>
      <c r="C86" s="44"/>
      <c r="D86" s="44"/>
      <c r="E86" s="57"/>
      <c r="F86" s="57"/>
      <c r="G86" s="57"/>
      <c r="H86" s="135"/>
      <c r="I86" s="50"/>
      <c r="J86" s="44"/>
      <c r="K86" s="52"/>
      <c r="L86" s="44"/>
      <c r="M86" s="100"/>
      <c r="N86" s="47"/>
      <c r="O86" s="47"/>
      <c r="P86" s="47"/>
      <c r="Q86" s="47"/>
      <c r="R86" s="47"/>
    </row>
    <row r="87" spans="1:26" customFormat="1" x14ac:dyDescent="0.25">
      <c r="A87" s="18"/>
      <c r="B87" s="18"/>
      <c r="C87" s="18"/>
      <c r="D87" s="44" t="s">
        <v>59</v>
      </c>
      <c r="E87" s="57"/>
      <c r="F87" s="57"/>
      <c r="G87" s="57"/>
      <c r="H87" s="135"/>
      <c r="I87" s="50"/>
      <c r="J87" s="44"/>
      <c r="K87" s="18"/>
      <c r="L87" s="18"/>
      <c r="M87" s="99"/>
      <c r="N87" s="47"/>
      <c r="O87" s="47"/>
      <c r="P87" s="47"/>
      <c r="Q87" s="47"/>
      <c r="R87" s="47"/>
    </row>
    <row r="88" spans="1:26" customFormat="1" x14ac:dyDescent="0.25">
      <c r="A88" s="51"/>
      <c r="B88" s="18"/>
      <c r="C88" s="18"/>
      <c r="D88" s="44"/>
      <c r="E88" s="57"/>
      <c r="F88" s="57"/>
      <c r="G88" s="57"/>
      <c r="H88" s="135"/>
      <c r="I88" s="50"/>
      <c r="J88" s="44"/>
      <c r="K88" s="18"/>
      <c r="L88" s="18"/>
      <c r="M88" s="99"/>
      <c r="N88" s="47"/>
      <c r="O88" s="47"/>
      <c r="P88" s="47"/>
      <c r="Q88" s="47"/>
      <c r="R88" s="47"/>
    </row>
    <row r="89" spans="1:26" customFormat="1" x14ac:dyDescent="0.25">
      <c r="A89" s="18"/>
      <c r="B89" s="18"/>
      <c r="C89" s="18"/>
      <c r="D89" s="44" t="s">
        <v>60</v>
      </c>
      <c r="E89" s="57"/>
      <c r="F89" s="57"/>
      <c r="G89" s="57"/>
      <c r="H89" s="135"/>
      <c r="I89" s="50"/>
      <c r="J89" s="44"/>
      <c r="K89" s="18"/>
      <c r="L89" s="18"/>
      <c r="M89" s="99"/>
      <c r="N89" s="47"/>
      <c r="O89" s="47"/>
      <c r="P89" s="47"/>
      <c r="Q89" s="47"/>
      <c r="R89" s="47"/>
    </row>
    <row r="90" spans="1:26" customFormat="1" x14ac:dyDescent="0.25">
      <c r="A90" s="18"/>
      <c r="B90" s="18"/>
      <c r="C90" s="18"/>
      <c r="D90" s="18"/>
      <c r="E90" s="57"/>
      <c r="F90" s="57" t="s">
        <v>61</v>
      </c>
      <c r="G90" s="57"/>
      <c r="H90" s="94"/>
      <c r="I90" s="45"/>
      <c r="J90" s="18"/>
      <c r="K90" s="18"/>
      <c r="L90" s="18"/>
      <c r="M90" s="99"/>
      <c r="N90" s="47"/>
      <c r="O90" s="47"/>
      <c r="P90" s="47"/>
      <c r="Q90" s="47"/>
      <c r="R90" s="47"/>
    </row>
    <row r="91" spans="1:26" customFormat="1" x14ac:dyDescent="0.25">
      <c r="A91" s="18"/>
      <c r="B91" s="18"/>
      <c r="C91" s="18"/>
      <c r="D91" s="18"/>
      <c r="E91" s="57"/>
      <c r="F91" s="57"/>
      <c r="G91" s="57"/>
      <c r="H91" s="94"/>
      <c r="I91" s="45"/>
      <c r="J91" s="18"/>
      <c r="K91" s="16"/>
      <c r="L91" s="16"/>
      <c r="N91" s="47"/>
      <c r="O91" s="47"/>
      <c r="P91" s="47"/>
      <c r="Q91" s="47"/>
      <c r="R91" s="47"/>
    </row>
    <row r="92" spans="1:26" customFormat="1" x14ac:dyDescent="0.25">
      <c r="A92" s="18"/>
      <c r="B92" s="18"/>
      <c r="C92" s="18"/>
      <c r="D92" s="18"/>
      <c r="E92" s="57"/>
      <c r="F92" s="57"/>
      <c r="G92" s="57"/>
      <c r="H92" s="94"/>
      <c r="I92" s="45"/>
      <c r="J92" s="18"/>
      <c r="K92" s="16"/>
      <c r="L92" s="16"/>
      <c r="M92" s="46"/>
      <c r="N92" s="108"/>
      <c r="O92" s="47"/>
      <c r="P92" s="47"/>
      <c r="Q92" s="47"/>
      <c r="R92" s="47"/>
    </row>
    <row r="93" spans="1:26" customFormat="1" x14ac:dyDescent="0.25">
      <c r="A93" s="18"/>
      <c r="B93" s="18"/>
      <c r="C93" s="18"/>
      <c r="D93" s="18"/>
      <c r="E93" s="57"/>
      <c r="F93" s="57"/>
      <c r="G93" s="57"/>
      <c r="H93" s="94"/>
      <c r="I93" s="45"/>
      <c r="J93" s="18"/>
      <c r="K93" s="16"/>
      <c r="L93" s="16"/>
      <c r="N93" s="47"/>
      <c r="O93" s="47"/>
      <c r="P93" s="47"/>
      <c r="Q93" s="47"/>
      <c r="R93" s="47"/>
    </row>
  </sheetData>
  <sheetProtection algorithmName="SHA-512" hashValue="YygJCAN2HEzb7qZL5ayKzCSy4elpG1hZVGbqPmYpq6262DhJrrj0qWF//n9O4vn4sMiwOBvZRs3Mh+XmdeE15Q==" saltValue="h/uoDwA8WbegULBwQ1mTOQ==" spinCount="100000" sheet="1" formatColumns="0" formatRows="0"/>
  <mergeCells count="6">
    <mergeCell ref="C83:D83"/>
    <mergeCell ref="B12:F12"/>
    <mergeCell ref="B24:F24"/>
    <mergeCell ref="A15:B15"/>
    <mergeCell ref="A26:B26"/>
    <mergeCell ref="A40:B40"/>
  </mergeCells>
  <pageMargins left="0.7" right="0.7" top="0.75" bottom="0.75" header="0.3" footer="0.3"/>
  <pageSetup paperSize="9" scale="53" orientation="portrait" r:id="rId1"/>
  <rowBreaks count="1" manualBreakCount="1">
    <brk id="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Delovni listi</vt:lpstr>
      </vt:variant>
      <vt:variant>
        <vt:i4>3</vt:i4>
      </vt:variant>
      <vt:variant>
        <vt:lpstr>Grafikoni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Grafikon1</vt:lpstr>
      <vt:lpstr>List1!Področje_tiskanja</vt:lpstr>
    </vt:vector>
  </TitlesOfParts>
  <Company>DRI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 Steklasa</dc:creator>
  <cp:lastModifiedBy>Matej Blaz</cp:lastModifiedBy>
  <cp:lastPrinted>2022-02-01T09:19:18Z</cp:lastPrinted>
  <dcterms:created xsi:type="dcterms:W3CDTF">2021-07-06T10:29:49Z</dcterms:created>
  <dcterms:modified xsi:type="dcterms:W3CDTF">2022-03-08T13:01:24Z</dcterms:modified>
</cp:coreProperties>
</file>